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mc:AlternateContent xmlns:mc="http://schemas.openxmlformats.org/markup-compatibility/2006">
    <mc:Choice Requires="x15">
      <x15ac:absPath xmlns:x15ac="http://schemas.microsoft.com/office/spreadsheetml/2010/11/ac" url="C:\Users\PC\Desktop\FDPP- 2ND QUARTER 2023\"/>
    </mc:Choice>
  </mc:AlternateContent>
  <xr:revisionPtr revIDLastSave="0" documentId="13_ncr:1_{CEB76AB7-D277-4208-A345-1684938E745F}" xr6:coauthVersionLast="47" xr6:coauthVersionMax="47" xr10:uidLastSave="{00000000-0000-0000-0000-000000000000}"/>
  <bookViews>
    <workbookView xWindow="-120" yWindow="-120" windowWidth="29040" windowHeight="15840" xr2:uid="{00000000-000D-0000-FFFF-FFFF00000000}"/>
  </bookViews>
  <sheets>
    <sheet name="CASH ADVANCES" sheetId="8" r:id="rId1"/>
    <sheet name="TRUSTFUND" sheetId="7" r:id="rId2"/>
    <sheet name="CASH FLOW" sheetId="6" r:id="rId3"/>
    <sheet name="SEF" sheetId="5" r:id="rId4"/>
    <sheet name="LDRRMF" sheetId="4" r:id="rId5"/>
    <sheet name="20%IRA" sheetId="3" r:id="rId6"/>
    <sheet name="Form 7 - DFU" sheetId="1" state="hidden" r:id="rId7"/>
    <sheet name="FDPP LICENSE" sheetId="2" state="veryHidden" r:id="rId8"/>
  </sheets>
  <externalReferences>
    <externalReference r:id="rId9"/>
    <externalReference r:id="rId10"/>
  </externalReferences>
  <definedNames>
    <definedName name="_xlnm.Print_Area" localSheetId="5">'20%IRA'!$A$1:$I$88</definedName>
    <definedName name="_xlnm.Print_Area" localSheetId="0">'CASH ADVANCES'!$A$1:$J$131</definedName>
    <definedName name="_xlnm.Print_Area" localSheetId="2">'CASH FLOW'!$A$1:$F$58</definedName>
    <definedName name="_xlnm.Print_Area" localSheetId="4">LDRRMF!$A$1:$G$93</definedName>
    <definedName name="_xlnm.Print_Area" localSheetId="3">SEF!$A$1:$I$55</definedName>
    <definedName name="_xlnm.Print_Area" localSheetId="1">TRUSTFUND!$A$1:$I$24</definedName>
    <definedName name="_xlnm.Print_Titles" localSheetId="5">'20%IRA'!$1:$11</definedName>
    <definedName name="_xlnm.Print_Titles" localSheetId="0">'CASH ADVANCES'!$9:$11</definedName>
    <definedName name="_xlnm.Print_Titles" localSheetId="4">LDRRMF!$10:$13</definedName>
  </definedNames>
  <calcPr calcId="181029"/>
</workbook>
</file>

<file path=xl/calcChain.xml><?xml version="1.0" encoding="utf-8"?>
<calcChain xmlns="http://schemas.openxmlformats.org/spreadsheetml/2006/main">
  <c r="J106" i="8" l="1"/>
  <c r="I106" i="8"/>
  <c r="H106" i="8"/>
  <c r="G106" i="8"/>
  <c r="B105" i="8"/>
  <c r="A105" i="8"/>
  <c r="B104" i="8"/>
  <c r="A104" i="8"/>
  <c r="B103" i="8"/>
  <c r="A103" i="8"/>
  <c r="F102" i="8"/>
  <c r="B102" i="8"/>
  <c r="A102" i="8"/>
  <c r="B101" i="8"/>
  <c r="B100" i="8"/>
  <c r="A100" i="8"/>
  <c r="B99" i="8"/>
  <c r="A99" i="8"/>
  <c r="B98" i="8"/>
  <c r="A98" i="8"/>
  <c r="B97" i="8"/>
  <c r="A97" i="8"/>
  <c r="B96" i="8"/>
  <c r="A96" i="8"/>
  <c r="B95" i="8"/>
  <c r="A95" i="8"/>
  <c r="B94" i="8"/>
  <c r="A94" i="8"/>
  <c r="B93" i="8"/>
  <c r="A93" i="8"/>
  <c r="B92" i="8"/>
  <c r="A92" i="8"/>
  <c r="B91" i="8"/>
  <c r="A91" i="8"/>
  <c r="B90" i="8"/>
  <c r="A90" i="8"/>
  <c r="B89" i="8"/>
  <c r="B88" i="8"/>
  <c r="B87" i="8"/>
  <c r="B86" i="8"/>
  <c r="A86" i="8"/>
  <c r="B85" i="8"/>
  <c r="A85" i="8"/>
  <c r="B84" i="8"/>
  <c r="F84" i="8" s="1"/>
  <c r="A84" i="8"/>
  <c r="B83" i="8"/>
  <c r="A83" i="8"/>
  <c r="B82" i="8"/>
  <c r="F82" i="8" s="1"/>
  <c r="A82" i="8"/>
  <c r="B81" i="8"/>
  <c r="B80" i="8"/>
  <c r="A80" i="8"/>
  <c r="B79" i="8"/>
  <c r="A79" i="8"/>
  <c r="B78" i="8"/>
  <c r="F78" i="8" s="1"/>
  <c r="A78" i="8"/>
  <c r="B77" i="8"/>
  <c r="B76" i="8"/>
  <c r="F76" i="8" s="1"/>
  <c r="A76" i="8"/>
  <c r="B74" i="8"/>
  <c r="B73" i="8"/>
  <c r="A73" i="8"/>
  <c r="B72" i="8"/>
  <c r="A72" i="8"/>
  <c r="B71" i="8"/>
  <c r="A71" i="8"/>
  <c r="B70" i="8"/>
  <c r="A70" i="8"/>
  <c r="B69" i="8"/>
  <c r="B68" i="8"/>
  <c r="A68" i="8"/>
  <c r="B67" i="8"/>
  <c r="A67" i="8"/>
  <c r="B66" i="8"/>
  <c r="A66" i="8"/>
  <c r="B65" i="8"/>
  <c r="A65" i="8"/>
  <c r="B64" i="8"/>
  <c r="A64" i="8"/>
  <c r="B63" i="8"/>
  <c r="A63" i="8"/>
  <c r="B62" i="8"/>
  <c r="A62" i="8"/>
  <c r="B61" i="8"/>
  <c r="A61" i="8"/>
  <c r="B60" i="8"/>
  <c r="B59" i="8"/>
  <c r="B58" i="8"/>
  <c r="A58" i="8"/>
  <c r="B57" i="8"/>
  <c r="A57" i="8"/>
  <c r="F56" i="8"/>
  <c r="B55" i="8"/>
  <c r="A55" i="8"/>
  <c r="B54" i="8"/>
  <c r="A54" i="8"/>
  <c r="B51" i="8"/>
  <c r="A51" i="8"/>
  <c r="B50" i="8"/>
  <c r="A50" i="8"/>
  <c r="B49" i="8"/>
  <c r="A49" i="8"/>
  <c r="B48" i="8"/>
  <c r="A48" i="8"/>
  <c r="E47" i="8"/>
  <c r="E106" i="8" s="1"/>
  <c r="B47" i="8"/>
  <c r="B46" i="8"/>
  <c r="A46" i="8"/>
  <c r="B43" i="8"/>
  <c r="A43" i="8"/>
  <c r="B39" i="8"/>
  <c r="A39" i="8"/>
  <c r="B38" i="8"/>
  <c r="A38" i="8"/>
  <c r="B37" i="8"/>
  <c r="F37" i="8" s="1"/>
  <c r="A37" i="8"/>
  <c r="B36" i="8"/>
  <c r="A36" i="8"/>
  <c r="B33" i="8"/>
  <c r="A33" i="8"/>
  <c r="B31" i="8"/>
  <c r="A31" i="8"/>
  <c r="B30" i="8"/>
  <c r="A30" i="8"/>
  <c r="B29" i="8"/>
  <c r="B28" i="8"/>
  <c r="F28" i="8" s="1"/>
  <c r="A28" i="8"/>
  <c r="B26" i="8"/>
  <c r="A26" i="8"/>
  <c r="B24" i="8"/>
  <c r="A24" i="8"/>
  <c r="B23" i="8"/>
  <c r="A23" i="8"/>
  <c r="B22" i="8"/>
  <c r="A22" i="8"/>
  <c r="B21" i="8"/>
  <c r="A21" i="8"/>
  <c r="B19" i="8"/>
  <c r="A19" i="8"/>
  <c r="B18" i="8"/>
  <c r="A18" i="8"/>
  <c r="F17" i="8"/>
  <c r="B17" i="8"/>
  <c r="B16" i="8"/>
  <c r="A16" i="8"/>
  <c r="B15" i="8"/>
  <c r="A15" i="8"/>
  <c r="B14" i="8"/>
  <c r="A14" i="8"/>
  <c r="F13" i="8"/>
  <c r="B13" i="8"/>
  <c r="B106" i="8" s="1"/>
  <c r="F106" i="8" l="1"/>
  <c r="K106" i="8" s="1"/>
  <c r="L106" i="8" s="1"/>
  <c r="C11" i="7" l="1"/>
  <c r="I52" i="6"/>
  <c r="F47" i="6"/>
  <c r="F43" i="6"/>
  <c r="F48" i="6" s="1"/>
  <c r="F38" i="6"/>
  <c r="F32" i="6"/>
  <c r="F39" i="6" s="1"/>
  <c r="F22" i="6"/>
  <c r="F15" i="6"/>
  <c r="F23" i="6" s="1"/>
  <c r="F50" i="6" s="1"/>
  <c r="F52" i="6" s="1"/>
  <c r="I53" i="6" l="1"/>
  <c r="I36" i="5" l="1"/>
  <c r="I37" i="5" s="1"/>
  <c r="F74" i="4"/>
  <c r="C70" i="4"/>
  <c r="B70" i="4"/>
  <c r="G69" i="4"/>
  <c r="F68" i="4"/>
  <c r="F70" i="4" s="1"/>
  <c r="F72" i="4" s="1"/>
  <c r="E68" i="4"/>
  <c r="E70" i="4" s="1"/>
  <c r="E72" i="4" s="1"/>
  <c r="D68" i="4"/>
  <c r="G68" i="4" s="1"/>
  <c r="F67" i="4"/>
  <c r="E67" i="4"/>
  <c r="D67" i="4"/>
  <c r="G67" i="4" s="1"/>
  <c r="F65" i="4"/>
  <c r="E65" i="4"/>
  <c r="D65" i="4"/>
  <c r="G65" i="4" s="1"/>
  <c r="F64" i="4"/>
  <c r="E64" i="4"/>
  <c r="G64" i="4" s="1"/>
  <c r="D64" i="4"/>
  <c r="F63" i="4"/>
  <c r="E63" i="4"/>
  <c r="D63" i="4"/>
  <c r="G63" i="4" s="1"/>
  <c r="C61" i="4"/>
  <c r="G61" i="4" s="1"/>
  <c r="B61" i="4"/>
  <c r="G60" i="4"/>
  <c r="G59" i="4"/>
  <c r="G58" i="4"/>
  <c r="G57" i="4"/>
  <c r="G56" i="4"/>
  <c r="G55" i="4"/>
  <c r="G54" i="4"/>
  <c r="G53" i="4"/>
  <c r="G52" i="4"/>
  <c r="G51" i="4"/>
  <c r="G50" i="4"/>
  <c r="G49" i="4"/>
  <c r="G48" i="4"/>
  <c r="G47" i="4"/>
  <c r="B44" i="4"/>
  <c r="B72" i="4" s="1"/>
  <c r="G43" i="4"/>
  <c r="G42" i="4"/>
  <c r="G41" i="4"/>
  <c r="G40" i="4"/>
  <c r="G39" i="4"/>
  <c r="G38" i="4"/>
  <c r="G37" i="4"/>
  <c r="C37" i="4"/>
  <c r="G36" i="4"/>
  <c r="G35" i="4"/>
  <c r="G34" i="4"/>
  <c r="G33" i="4"/>
  <c r="G32" i="4"/>
  <c r="G31" i="4"/>
  <c r="C30" i="4"/>
  <c r="G30" i="4" s="1"/>
  <c r="C29" i="4"/>
  <c r="G29" i="4" s="1"/>
  <c r="C28" i="4"/>
  <c r="C44" i="4" s="1"/>
  <c r="G27" i="4"/>
  <c r="G26" i="4"/>
  <c r="F21" i="4"/>
  <c r="E21" i="4"/>
  <c r="E74" i="4" s="1"/>
  <c r="D21" i="4"/>
  <c r="D74" i="4" s="1"/>
  <c r="C21" i="4"/>
  <c r="B21" i="4"/>
  <c r="B74" i="4" s="1"/>
  <c r="G20" i="4"/>
  <c r="G19" i="4"/>
  <c r="D19" i="4"/>
  <c r="G18" i="4"/>
  <c r="C17" i="4"/>
  <c r="G17" i="4" s="1"/>
  <c r="G21" i="4" s="1"/>
  <c r="G16" i="4"/>
  <c r="G15" i="4"/>
  <c r="G44" i="4" l="1"/>
  <c r="C72" i="4"/>
  <c r="C74" i="4"/>
  <c r="G70" i="4"/>
  <c r="D70" i="4"/>
  <c r="D72" i="4" s="1"/>
  <c r="G28" i="4"/>
  <c r="G72" i="4" l="1"/>
  <c r="G74" i="4" s="1"/>
  <c r="C77" i="3" l="1"/>
  <c r="G66" i="3"/>
  <c r="G61" i="3"/>
  <c r="G59" i="3"/>
  <c r="G58" i="3"/>
  <c r="G57" i="3"/>
  <c r="G56" i="3"/>
  <c r="G55" i="3"/>
  <c r="G54" i="3"/>
  <c r="G53" i="3"/>
  <c r="G51" i="3"/>
  <c r="G50" i="3"/>
  <c r="G49" i="3"/>
  <c r="G48" i="3"/>
  <c r="G47" i="3"/>
  <c r="G45" i="3"/>
  <c r="G42" i="3"/>
  <c r="G41" i="3"/>
  <c r="G40" i="3"/>
  <c r="G39" i="3"/>
  <c r="G27" i="3"/>
  <c r="G77" i="3" s="1"/>
  <c r="G32" i="3"/>
  <c r="G3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Pangasinan Accounting</author>
  </authors>
  <commentList>
    <comment ref="I11" authorId="0" shapeId="0" xr:uid="{A7A8D459-3FDD-4985-AAB7-57B1CB5C8010}">
      <text>
        <r>
          <rPr>
            <b/>
            <sz val="9"/>
            <color indexed="81"/>
            <rFont val="Tahoma"/>
            <family val="2"/>
          </rPr>
          <t>Pangasinan Accounting:</t>
        </r>
        <r>
          <rPr>
            <sz val="9"/>
            <color indexed="81"/>
            <rFont val="Tahoma"/>
            <family val="2"/>
          </rPr>
          <t xml:space="preserve">
</t>
        </r>
      </text>
    </comment>
  </commentList>
</comments>
</file>

<file path=xl/sharedStrings.xml><?xml version="1.0" encoding="utf-8"?>
<sst xmlns="http://schemas.openxmlformats.org/spreadsheetml/2006/main" count="525" uniqueCount="383">
  <si>
    <t>FDP Form 7 - 20% Development Fund Utilization</t>
  </si>
  <si>
    <t>UTILIZATION OF THE 20%  OF THE NATIONAL TAX ALLOTMENT</t>
  </si>
  <si>
    <t>REGION:</t>
  </si>
  <si>
    <t>CALENDAR YEAR:</t>
  </si>
  <si>
    <t>PROVINCE:</t>
  </si>
  <si>
    <t>QUARTER:</t>
  </si>
  <si>
    <t>CITY/MUNICIPALITY:</t>
  </si>
  <si>
    <t>Program or
Project</t>
  </si>
  <si>
    <t>Location</t>
  </si>
  <si>
    <t>Total Cost</t>
  </si>
  <si>
    <t>Date Started</t>
  </si>
  <si>
    <t>Target
Completion
Date</t>
  </si>
  <si>
    <t>Project Status</t>
  </si>
  <si>
    <t>No. of
Extensions, if
any</t>
  </si>
  <si>
    <t>Remarks</t>
  </si>
  <si>
    <t>% of
Completion</t>
  </si>
  <si>
    <t>Total Cost Incurred
to Date</t>
  </si>
  <si>
    <t>Social
Development (pls
list down specific projects)</t>
  </si>
  <si>
    <t>Economic
Development (pls
list down specific projects)</t>
  </si>
  <si>
    <t>Environmental
Management (pls
list down specific
projects)</t>
  </si>
  <si>
    <t>We hereby certify that we have reviewed the contents and hereby attest to the veracity and correctness of tha data or information contained in this document.</t>
  </si>
  <si>
    <t>Local Budget Officer</t>
  </si>
  <si>
    <t>Local Chief Executive</t>
  </si>
  <si>
    <t>CAUTION:</t>
  </si>
  <si>
    <t>TO REDUCE THE RISK OF UPLOADING WRONG TEMPLATE FOR THIS DOCUMENT, DO NOT EDIT/DELETE THIS SHEET.</t>
  </si>
  <si>
    <t>FROM:</t>
  </si>
  <si>
    <t>FDPP TEAM</t>
  </si>
  <si>
    <t>v2</t>
  </si>
  <si>
    <t>Pangasinan</t>
  </si>
  <si>
    <t>REPAIR / REHABILITATION OF BAYBAY-MANLOCBOC ROAD</t>
  </si>
  <si>
    <t>REPAIR / REHABILITATION OF BOLINAO-ANDA ROAD</t>
  </si>
  <si>
    <t>REPAIR / REHABILITATION OF ANDA-TORI-TORI ROAD</t>
  </si>
  <si>
    <t>REPAIR / REHABILITATION OF SAN MANUEL - ASINGAN ROAD</t>
  </si>
  <si>
    <t>REPAIR / REHABILITATION OF BALUNGAO - NAPUDOT ROAD</t>
  </si>
  <si>
    <t>REPAIR / REHABILITATION OF BANI - MABINI ROAD</t>
  </si>
  <si>
    <t>REPAIR / REHABILITATION OF BAYAMBANG - URBIZTONDO ROAD</t>
  </si>
  <si>
    <t>REPAIR / REHABILITATION OF TARLAC - BAYAMBANG DIVERSION ROAD</t>
  </si>
  <si>
    <t>REPAIR / REHABILITATION OF BINALONAN - SAN MANUEL ROAD</t>
  </si>
  <si>
    <t>REPAIR / REHABILITATION OF URDANETA - CILI JCT ROAD</t>
  </si>
  <si>
    <t>REPAIR / REHABILITATION OF POBLACION - CABARUAN ROAD</t>
  </si>
  <si>
    <t>REPAIR / REHABILITATION OF BURGOS-ILIW ILIW ROAD</t>
  </si>
  <si>
    <t>REPAIR / REHABILITATION OF DASOL DIVERSION ROAD</t>
  </si>
  <si>
    <t>REPAIR / REHABILITATION OF INFANTA PROVINCIAL ROAD</t>
  </si>
  <si>
    <t>REPAIR / REHABILITATION OF GUESANG-ESTANZA ROAD</t>
  </si>
  <si>
    <t>REPAIR / REHABILITATION OF POLONG-APAYA-DUMPAY ROAD</t>
  </si>
  <si>
    <t>REPAIR / REHABILITATION OF MANAOAG-MAPANDAN ROAD</t>
  </si>
  <si>
    <t>REPAIR / REHABILITATION OF MANAOAG-URDANETA ROAD</t>
  </si>
  <si>
    <t>REPAIR / REHABILITATION OF NIBALIW-GUIGUILONEN ROAD</t>
  </si>
  <si>
    <t>REPAIR / REHABILITATION OF MANGATAREM-URBIZTONDO ROAD</t>
  </si>
  <si>
    <t>REPAIR / REHABILITATION OF STA MARIA - MAPANDAN ROAD</t>
  </si>
  <si>
    <t>REPAIR / REHABILITATION OF MAPANDAN-URDANETA CITY ROAD</t>
  </si>
  <si>
    <t>REPAIR / REHABILITATION OF POBLACION-CABALAOANGAN-GUILING ROAD</t>
  </si>
  <si>
    <t>REPAIR / REHABILITATION OF SAN CARLOS-URBIZTONDO ROAD</t>
  </si>
  <si>
    <t>REPAIR / REHABILITATION OF SAN JACINTO-SAN FABIAN ROAD</t>
  </si>
  <si>
    <t>REPAIR / REHABILITATION OF LOBONG-LABNEY ROAD</t>
  </si>
  <si>
    <t>REPAIR / REHABILITATION OF NANCALOBASAAN - CABALITIAN ROAD</t>
  </si>
  <si>
    <t>REPAIR / REHABILITATION OF STA MARIA-FLORES ROAD</t>
  </si>
  <si>
    <t>REPAIR / REHABILITATION OF URBIZTONDO-BAYAMBANG ROAD</t>
  </si>
  <si>
    <t>REPAIR / REHABILITATION OF URBIZTONDO-BASISTA ROAD</t>
  </si>
  <si>
    <t>REPAIR / REHABILITATION OF URBIZTONDO-SAN CARLOS CITY ROAD</t>
  </si>
  <si>
    <t>REPAIR / REHABILITATION OF URDANETA - ASINGAN ROAD</t>
  </si>
  <si>
    <t>REPAIR / REHABILITATION OF CABOLOAN-NANCALOBASAAN ROAD</t>
  </si>
  <si>
    <t>REPAIR / REHABILITATION OF PUELAY-AMANPEREZ ROAD</t>
  </si>
  <si>
    <t>REPAIR / REHABILITATION OF VILLASIS- ASINGAN ROAD</t>
  </si>
  <si>
    <t>REPAIR / REHABILITATION OF NIBALIW-BALUYOT ROAD</t>
  </si>
  <si>
    <t>REPAIR / REHABILITATION OF ASINGAN - SAN MANUEL-AGNO ROAD</t>
  </si>
  <si>
    <t>Deposited to Trust Fund Account representing the CY 2023 Supplement Investment Plan</t>
  </si>
  <si>
    <t>BAYBAY AND MANLOCBOC, AGUILAR PANGASINAN</t>
  </si>
  <si>
    <t>TARRA, ANDA PANGASINAN</t>
  </si>
  <si>
    <t>TORI-TORI, ANDA PANGASINAN</t>
  </si>
  <si>
    <t>POBLACION, DUPAC AND SAN VICENTE, ASINGAN PANGASINAN</t>
  </si>
  <si>
    <t>PUGARO AND NAPUDOT, BALUNGAO PANGASINAN</t>
  </si>
  <si>
    <t>CARANGLAAN AND CABANAETAN, BANI PANGASINAN</t>
  </si>
  <si>
    <t>DUSOC AND M.H DEL PILAR, BAYAMBANG PANGASINAN</t>
  </si>
  <si>
    <t>WAWA, BAYAMBANG PANGASINAN</t>
  </si>
  <si>
    <t>CAPAS AND POBLACION, BINALONAN PANGASINAN</t>
  </si>
  <si>
    <t>CILI, BALANGOBONG AND PASILENG, BINALONAN PANGASINAN</t>
  </si>
  <si>
    <t>POBLACION, BURGOS PANGASINAN</t>
  </si>
  <si>
    <t>POBLACION, SAPA PEQUINA, SAPA GRANDEAND CONCORDIA, BURGOS PANGASINAN</t>
  </si>
  <si>
    <t>POBLACION, DASOL PANGASINAN</t>
  </si>
  <si>
    <t>POBLACION, INFANTA PANGASINAN</t>
  </si>
  <si>
    <t>GUESANG AND ESTANZA, LINGAYEN PANGASINAN</t>
  </si>
  <si>
    <t>APAYA, POLONG AND DUMPAY, MALASIQUI PANGASINAN</t>
  </si>
  <si>
    <t>BARITAO AND SAN RAMON, MANAOAG PANGASINAN</t>
  </si>
  <si>
    <t>LICSI, NALSIAN, LELEMAAN AND INAMOTAN, MANAOAG PANGASINAN</t>
  </si>
  <si>
    <t>NIBALIW AND GUIGUILONEN, MANGALDAN, PANGASINAN</t>
  </si>
  <si>
    <t>TORRE 1ST AND TORRE 2ND, MANGATAREM PANGASINAN</t>
  </si>
  <si>
    <t>STA MARIA, MAPANDAN PANGASINAN</t>
  </si>
  <si>
    <t>TORRES, MAPANDAN PANGASINAN</t>
  </si>
  <si>
    <t>CABALAOANGAN  SUR, RABAGO AND GUILING, ROSALES PANGASINAN</t>
  </si>
  <si>
    <t>MALACAÑANG, AGDAO, ABANON AND SAN JUAN, SAN CARLOS CITY PANGASINAN</t>
  </si>
  <si>
    <t>BANTAYAN AND ANGIO, SAN FABIAN PANGASINAN</t>
  </si>
  <si>
    <t>LOBONG, LABNEY AND BOLO, SAN JACINTO PANGASINAN</t>
  </si>
  <si>
    <t>SAN VICENTE, MACAYUG, CABARUAN AND ANGIO, SAN JACINTO PANGASINAN</t>
  </si>
  <si>
    <t>NANCALOBASAAN, BARAT, ESPERANZA, BUENAVISTA, FLORES AND SINABAAN, UMINGAN PANGASINAN</t>
  </si>
  <si>
    <t>STA MARIA AND FLORES, UMINGAN PANGASINAN</t>
  </si>
  <si>
    <t>ANGATEL, REAL, PISUAC AND GALARIN, URBIZTONDO PANGASINAN</t>
  </si>
  <si>
    <t>BAYAOAS, URBIZTONDO PANGASINAN</t>
  </si>
  <si>
    <t>POBLACION AND DALANGURING, URBIZTONDO PANGASINAN</t>
  </si>
  <si>
    <t>BAYAOAS, CABOLUAN, PEDRO T. ORATA AND BACTAD, URDANETA CITY PANGASINAN</t>
  </si>
  <si>
    <t>NANCALOBASAAN, BOLAOEN AND CASANTAAN, URDANETA CITY PANGASINAN</t>
  </si>
  <si>
    <t>BARANGOBONG, VILLASIS PANGASINAN</t>
  </si>
  <si>
    <t>CARAMUTAN AND SAN BLAS, VILLASIS PANGASINAN</t>
  </si>
  <si>
    <t>NIBALIW SUR, BAUTISTA PANGASINAN</t>
  </si>
  <si>
    <t>SAN JUAN, GUESET AND SAN BONIFACIO, ASINGAN PANGASINAN</t>
  </si>
  <si>
    <t xml:space="preserve">Construction of MP Covered Court Phase II Calasio Gymnasium </t>
  </si>
  <si>
    <t>Brgy Nagsilang Calasio Pangasinan</t>
  </si>
  <si>
    <t>Brgy. Caturay, Bayambang Pangasinan</t>
  </si>
  <si>
    <t>Completion of Covered Court</t>
  </si>
  <si>
    <t xml:space="preserve">Completion of Isolation Building @ PPH </t>
  </si>
  <si>
    <t>Bolingit , San Carlos City, Pangasinan</t>
  </si>
  <si>
    <t xml:space="preserve">Construction/improvement and rehabilitation of </t>
  </si>
  <si>
    <t>Sitio Lubas Road, Brgy. Sta. Catalina, Binalonan</t>
  </si>
  <si>
    <t>Construction of Concrete Drainage</t>
  </si>
  <si>
    <t>Brgy. Lauren Umingan, Pangasinan</t>
  </si>
  <si>
    <t xml:space="preserve">Reconstruction of Orina Bridge </t>
  </si>
  <si>
    <t>Along Tayug -San quintin Road Tayug, Pangasinan</t>
  </si>
  <si>
    <t xml:space="preserve">Improvement/Blocktopping of San Nicolas San Manuel Road, </t>
  </si>
  <si>
    <t>San Manuel, Pangasinan</t>
  </si>
  <si>
    <t>Replacement/installation of RCCP along San Nicolas, San Manuel/Proposed Drainage Canal @ Brngy San felipe Sur, Binalonan and for use of Pedestrian lane of various schools w/in the Prov'l Roads of the province</t>
  </si>
  <si>
    <t>San Nicolas, San Manuel, Binalonan</t>
  </si>
  <si>
    <t>Contruction of 1 unit well source at Pangasinan Laoac Dairy Farm at Beach Front Lingayen</t>
  </si>
  <si>
    <t>Laoac, Lingayen, Pangasinan</t>
  </si>
  <si>
    <t>Construction of Drainage Canal @ UDH Pangasinan</t>
  </si>
  <si>
    <t>Urdaneta City</t>
  </si>
  <si>
    <t>Maintenance of Provincial Roads ( Patching of Patholes ) Within the Province of Pangasian</t>
  </si>
  <si>
    <t>Urbiztondo, Pangasinan</t>
  </si>
  <si>
    <t>Blocktopping of Various Provincial Roads</t>
  </si>
  <si>
    <t xml:space="preserve">Concreting of Brgy. Road </t>
  </si>
  <si>
    <t>Brgy. Potol Infanta, Pangasinan</t>
  </si>
  <si>
    <t xml:space="preserve">Concreting of FMR </t>
  </si>
  <si>
    <t>Brgy. Balincaway, Rosales Pangasinan</t>
  </si>
  <si>
    <t>Malasiqui Pangasinan</t>
  </si>
  <si>
    <t xml:space="preserve">Concreting of Bypass road along Barangay lunec going to Brngy. Manggan - Dampay </t>
  </si>
  <si>
    <t>Rehabilitation/maintenance of various roads within the Province of Pangasinan</t>
  </si>
  <si>
    <t>Mangatarem Pangasinan</t>
  </si>
  <si>
    <t>Construction of Drainage Canal @ Mangatarem District Hospital</t>
  </si>
  <si>
    <t>NYS</t>
  </si>
  <si>
    <t>Not yet started (NYS)</t>
  </si>
  <si>
    <t>COMPLETED</t>
  </si>
  <si>
    <t xml:space="preserve"> </t>
  </si>
  <si>
    <t>ON-GOING</t>
  </si>
  <si>
    <r>
      <t xml:space="preserve">Date Started                                         </t>
    </r>
    <r>
      <rPr>
        <b/>
        <sz val="9"/>
        <color rgb="FFFF0000"/>
        <rFont val="Calibri"/>
        <family val="2"/>
      </rPr>
      <t>(Notice to Proceed)</t>
    </r>
  </si>
  <si>
    <t>2023</t>
  </si>
  <si>
    <t>TOTAL</t>
  </si>
  <si>
    <t>DOLORES U. VINUYA</t>
  </si>
  <si>
    <t>OIC-Provincial Budget Office</t>
  </si>
  <si>
    <t>RAMON V. GUICO III</t>
  </si>
  <si>
    <t>Governor</t>
  </si>
  <si>
    <t>FDP Form 8 - Local Disaster Risk Reduction and Management Fund Utilization</t>
  </si>
  <si>
    <t>(Commission on Audit Form)</t>
  </si>
  <si>
    <t>LOCAL DISASTER RISK REDUCTION AND MANAGEMENT FUND UTILIZATION</t>
  </si>
  <si>
    <t>REGION: I</t>
  </si>
  <si>
    <t>CALENDAR YEAR: 2023</t>
  </si>
  <si>
    <t>PROVINCE: PANGASINAN</t>
  </si>
  <si>
    <t>QUARTER: 2</t>
  </si>
  <si>
    <t>LDRRMF</t>
  </si>
  <si>
    <t>Particulars</t>
  </si>
  <si>
    <t>Quick Response Fund (QRF)</t>
  </si>
  <si>
    <t>Mitigation Fund</t>
  </si>
  <si>
    <t>NDRRMF</t>
  </si>
  <si>
    <t>From Other LGUs</t>
  </si>
  <si>
    <t>From Other Sources</t>
  </si>
  <si>
    <t xml:space="preserve">Total </t>
  </si>
  <si>
    <t>A. Sources of Funds:</t>
  </si>
  <si>
    <t>Current Appropriation</t>
  </si>
  <si>
    <t>Continuing Appropriation</t>
  </si>
  <si>
    <t>Previous Year's Appropriation transferred to the Special Trust Fund</t>
  </si>
  <si>
    <r>
      <t xml:space="preserve">Others </t>
    </r>
    <r>
      <rPr>
        <sz val="14"/>
        <rFont val="Cambria"/>
        <family val="1"/>
        <scheme val="major"/>
      </rPr>
      <t xml:space="preserve"> </t>
    </r>
    <r>
      <rPr>
        <i/>
        <sz val="14"/>
        <rFont val="Cambria"/>
        <family val="1"/>
        <scheme val="major"/>
      </rPr>
      <t>Interest Income</t>
    </r>
    <r>
      <rPr>
        <i/>
        <sz val="14"/>
        <rFont val="Calibri"/>
        <family val="2"/>
        <scheme val="minor"/>
      </rPr>
      <t>(Trust Fund)</t>
    </r>
  </si>
  <si>
    <t>Transfers/Grants</t>
  </si>
  <si>
    <r>
      <t xml:space="preserve">Others </t>
    </r>
    <r>
      <rPr>
        <sz val="14"/>
        <rFont val="Cambria"/>
        <family val="1"/>
        <scheme val="major"/>
      </rPr>
      <t xml:space="preserve"> </t>
    </r>
    <r>
      <rPr>
        <i/>
        <sz val="14"/>
        <rFont val="Cambria"/>
        <family val="1"/>
        <scheme val="major"/>
      </rPr>
      <t>Interest Income</t>
    </r>
    <r>
      <rPr>
        <i/>
        <sz val="14"/>
        <rFont val="Calibri"/>
        <family val="2"/>
        <scheme val="minor"/>
      </rPr>
      <t xml:space="preserve"> </t>
    </r>
    <r>
      <rPr>
        <sz val="14"/>
        <rFont val="Calibri"/>
        <family val="2"/>
        <scheme val="minor"/>
      </rPr>
      <t xml:space="preserve"> </t>
    </r>
    <r>
      <rPr>
        <i/>
        <sz val="14"/>
        <rFont val="Calibri"/>
        <family val="2"/>
        <scheme val="minor"/>
      </rPr>
      <t>(Trust Fund)</t>
    </r>
  </si>
  <si>
    <t>Total Funds Available</t>
  </si>
  <si>
    <t>B. Utilization</t>
  </si>
  <si>
    <t>LDRRMF (General Fund)</t>
  </si>
  <si>
    <t>Food Supplies</t>
  </si>
  <si>
    <t>Office Supplies</t>
  </si>
  <si>
    <t>Disaster Response &amp; Rescue Equipment</t>
  </si>
  <si>
    <t>Other Maintenance and Operating Expenses</t>
  </si>
  <si>
    <t>IT Equipment &amp; Software</t>
  </si>
  <si>
    <t>Other Machinery and Equipment</t>
  </si>
  <si>
    <t>Communication Equipment</t>
  </si>
  <si>
    <t>Gasoline, Oil, Lubricants</t>
  </si>
  <si>
    <t>Drugs and Medicines</t>
  </si>
  <si>
    <t>Repair &amp; Maintenance-Machinery &amp; Equipment</t>
  </si>
  <si>
    <t>Repair &amp; Maintenance-Motor Vehicles</t>
  </si>
  <si>
    <t>Office Equipment</t>
  </si>
  <si>
    <t>Medical Equipment</t>
  </si>
  <si>
    <t>Furnitures &amp; Fixtures</t>
  </si>
  <si>
    <t>Other Structures</t>
  </si>
  <si>
    <r>
      <t xml:space="preserve">Repair/Rehabilitation of Public Infrastructures, Roads, Highways and Bridges, etc.               </t>
    </r>
    <r>
      <rPr>
        <i/>
        <sz val="14"/>
        <rFont val="Calibri"/>
        <family val="2"/>
        <scheme val="minor"/>
      </rPr>
      <t xml:space="preserve">        (Trust Fund)</t>
    </r>
  </si>
  <si>
    <r>
      <t xml:space="preserve">Repair &amp; Maintenance - Building &amp; Other Structures               </t>
    </r>
    <r>
      <rPr>
        <i/>
        <sz val="14"/>
        <rFont val="Calibri"/>
        <family val="2"/>
        <scheme val="minor"/>
      </rPr>
      <t>(Trust Fund)</t>
    </r>
  </si>
  <si>
    <t xml:space="preserve">         </t>
  </si>
  <si>
    <r>
      <t xml:space="preserve">Bank Charges                    </t>
    </r>
    <r>
      <rPr>
        <i/>
        <sz val="14"/>
        <rFont val="Calibri"/>
        <family val="2"/>
        <scheme val="minor"/>
      </rPr>
      <t>(Trust Fund)</t>
    </r>
  </si>
  <si>
    <t>SUB-TOTAL</t>
  </si>
  <si>
    <t>LDRRMF (Continuing)</t>
  </si>
  <si>
    <t>Info. &amp; Comm. Tech.</t>
  </si>
  <si>
    <t>Comm. Equipment</t>
  </si>
  <si>
    <t>Disaster Response</t>
  </si>
  <si>
    <t>Other Supplies and Materials Invtry.</t>
  </si>
  <si>
    <t>IT Equipment and Software</t>
  </si>
  <si>
    <t>Other Transportation Equipment</t>
  </si>
  <si>
    <t>Watercrafts</t>
  </si>
  <si>
    <t>Motor Vehicles</t>
  </si>
  <si>
    <t>Other Maintenance &amp; Operating Exp</t>
  </si>
  <si>
    <t>CIP- Infrastructure Assets</t>
  </si>
  <si>
    <t>LDRRMF (Trust Fund)</t>
  </si>
  <si>
    <t>Others</t>
  </si>
  <si>
    <t xml:space="preserve">COVID-19 Related Expenses </t>
  </si>
  <si>
    <t>Food Supplies Expenses</t>
  </si>
  <si>
    <t xml:space="preserve">Total Utilization                                        </t>
  </si>
  <si>
    <t>Unutilized Balance</t>
  </si>
  <si>
    <t xml:space="preserve">We hereby certify that we have reviewed the contents and hereby attest to the veracity and correctness of tha data or information contained in this document.
</t>
  </si>
  <si>
    <t>MARLON C. OPERAÑA</t>
  </si>
  <si>
    <t>Provincial Accountant</t>
  </si>
  <si>
    <t>FDP Form 11 - SEF Utilization</t>
  </si>
  <si>
    <t>(DepEd-DBM-DILG Joint Circular No. 1 s. 2017, SEF Budget Accountability Form No. 1)</t>
  </si>
  <si>
    <t>SPECIAL EDUCATION FUND UTILIZATION</t>
  </si>
  <si>
    <t>I</t>
  </si>
  <si>
    <t xml:space="preserve">PROVINCE: </t>
  </si>
  <si>
    <t>PANGASINAN</t>
  </si>
  <si>
    <t>Receipt from SEF</t>
  </si>
  <si>
    <t>Less:</t>
  </si>
  <si>
    <t>DISBURSEMENTS (broken down by expense class and by object of expenditure)</t>
  </si>
  <si>
    <t>Personal Services</t>
  </si>
  <si>
    <t>-0-</t>
  </si>
  <si>
    <t>Maintenance and Other Operating Expenses</t>
  </si>
  <si>
    <t>Traveling Expenses</t>
  </si>
  <si>
    <t>Capital Outlay</t>
  </si>
  <si>
    <t>Financial Expenses</t>
  </si>
  <si>
    <t>Sub-total</t>
  </si>
  <si>
    <t>Balance</t>
  </si>
  <si>
    <t xml:space="preserve">We hereby certify that we  have reviewed the contents and hereby attest to the veracity and </t>
  </si>
  <si>
    <t>correctness  of the data or Information contained in this document.</t>
  </si>
  <si>
    <t>HON. RAMON V. GUICO III</t>
  </si>
  <si>
    <t xml:space="preserve">               Governor</t>
  </si>
  <si>
    <t>FDP Form 9 - Statement of Cash Flows</t>
  </si>
  <si>
    <t>(BLGF Memorandum Circular No. 09 - 2012 dated February 21, 2012, Annex 2)</t>
  </si>
  <si>
    <t>STATEMENT OF CASH FLOWS</t>
  </si>
  <si>
    <t>Cash Flows from Operating Activities:</t>
  </si>
  <si>
    <t>Cash Inflows:</t>
  </si>
  <si>
    <t>Collection from Taxpayers</t>
  </si>
  <si>
    <t>Share from Internal Revenue Allotment</t>
  </si>
  <si>
    <t>Receipts from business/service income</t>
  </si>
  <si>
    <t>Interest Income</t>
  </si>
  <si>
    <t>Other Receipts</t>
  </si>
  <si>
    <t>Total Cash Inflow</t>
  </si>
  <si>
    <t>Cash Outflows:</t>
  </si>
  <si>
    <t>Payment of expenses</t>
  </si>
  <si>
    <t>Payment to suppliers and creditors</t>
  </si>
  <si>
    <t>Payment to employees</t>
  </si>
  <si>
    <t>Interest  Expenses</t>
  </si>
  <si>
    <t>Other Expenses</t>
  </si>
  <si>
    <t>Total Cash Outflow</t>
  </si>
  <si>
    <t>Net Cas Flows from Operating Activities</t>
  </si>
  <si>
    <t>Cash Flows from Investing Activities:</t>
  </si>
  <si>
    <t>Proceeds from Sale of Investment Property</t>
  </si>
  <si>
    <t>Proceeds from Sale/Disposal of  Property, Plant and Equipment</t>
  </si>
  <si>
    <t>Proceeds from the refund of  Property, Plant and Equipment</t>
  </si>
  <si>
    <t>Proceeds from Insurance Claim</t>
  </si>
  <si>
    <t>Proceeds from Sale of Biological Assets</t>
  </si>
  <si>
    <t>Collection of Principal on Loans to other Entities</t>
  </si>
  <si>
    <t>Purchase / Construction of Investment Property</t>
  </si>
  <si>
    <t>Purchase  / Construction of Property, Plant and Equipment</t>
  </si>
  <si>
    <t>Purchase of Bearer Biological Assets</t>
  </si>
  <si>
    <t>Grant of Loans</t>
  </si>
  <si>
    <t>Net Cash Flows from Investing Activities</t>
  </si>
  <si>
    <t>Cash Flows from Financing Activities:</t>
  </si>
  <si>
    <t>Proceeds from Loans</t>
  </si>
  <si>
    <t>Payment of Long-Term Liabilities</t>
  </si>
  <si>
    <t>Payment of Loan Amortization</t>
  </si>
  <si>
    <t>Net Cash Flows from Financing Activities</t>
  </si>
  <si>
    <t xml:space="preserve">Total Cash Provided by Operating,Investing and </t>
  </si>
  <si>
    <t>Financing Activities</t>
  </si>
  <si>
    <t>Add:Cash at Beginning  of the Month</t>
  </si>
  <si>
    <t>Cash at the End of the Month</t>
  </si>
  <si>
    <t xml:space="preserve">We hereby certify that we have reviewed the contents and hereby attest to the veracity and correctness of the data or information contained in this document.
</t>
  </si>
  <si>
    <t>FDP Form 6 - Trust Fund Utilization</t>
  </si>
  <si>
    <t>CONSOLIDATED QUARTERLY REPORT ON GOVERNMENT PROJECTS, PROGRAMS or ACTIVITIES</t>
  </si>
  <si>
    <t>Program or Project</t>
  </si>
  <si>
    <t>Target Completion Date</t>
  </si>
  <si>
    <t>No. of Extensions, if any</t>
  </si>
  <si>
    <t>% of Completion</t>
  </si>
  <si>
    <t>Total Cost Incurred to Date</t>
  </si>
  <si>
    <t>Construction of Public Park at Brgy. Libsong East Lingayen, Pangasinan</t>
  </si>
  <si>
    <t>Lingayen, Pangasinan</t>
  </si>
  <si>
    <t>LGSF - FA (DILG)</t>
  </si>
  <si>
    <t>Proposed Rural Health Unit-II Southern Lingayen Phase I at Brgy. Basing Lingayen, Pangasinan</t>
  </si>
  <si>
    <t>SUAL RWMHEEF (DOE)</t>
  </si>
  <si>
    <t>We hereby certify that we have reviewed the contents and hereby attest to the veracity and correctness of the data or information contained in this document.</t>
  </si>
  <si>
    <t>FDP Form 12 - Unliquidated Cash Advances</t>
  </si>
  <si>
    <t>UNLIQUIDATED CASH ADVANCES</t>
  </si>
  <si>
    <t xml:space="preserve">REGION: ILOCOS REGION </t>
  </si>
  <si>
    <t>PROVINCE:  PANGASINAN</t>
  </si>
  <si>
    <t>2nd</t>
  </si>
  <si>
    <t>CITY/MUNICIPALITY: LINGAYEN</t>
  </si>
  <si>
    <t>Name of Debtor
(in alphabetical order)</t>
  </si>
  <si>
    <t>Amount Balance</t>
  </si>
  <si>
    <t>Date Granted</t>
  </si>
  <si>
    <t>Purpose</t>
  </si>
  <si>
    <t>Amount Due</t>
  </si>
  <si>
    <t>Current</t>
  </si>
  <si>
    <t>Past Due</t>
  </si>
  <si>
    <t>Less than 30 days</t>
  </si>
  <si>
    <t>31-90 days</t>
  </si>
  <si>
    <t>91-365 days</t>
  </si>
  <si>
    <t>Over 1 year</t>
  </si>
  <si>
    <t>Over 2 years</t>
  </si>
  <si>
    <t>3 years and above</t>
  </si>
  <si>
    <t>Advances To Special Disbursing Officer</t>
  </si>
  <si>
    <t>Alberto Cabrera</t>
  </si>
  <si>
    <t>To Cash Advance To Defray Exp For The Registration/Insurance Of Service Vehicles Of The Prov'L Gov'T</t>
  </si>
  <si>
    <t>To Cash Advance For Training Course Fee For The Conduct Of Training Of Trainors On Mandatory Cooperative Training On Credit And Management</t>
  </si>
  <si>
    <t>To Cash Advance To Defray Exp For The Meals &amp; Snacks Misc At Peso In The Conduct Of Job Fair Caravan May 2023</t>
  </si>
  <si>
    <t>Pymt Of Cash Advance: Orientation On The Gad Plan &amp; Budget Monitoring System Members May 2023 2Nd Quarter Meeting Of Rgadc June 2023, Food Packs &amp; Hygiene Kits Of Centennarians &amp; Prov'L &amp; 5Th District Assistance</t>
  </si>
  <si>
    <t xml:space="preserve"> Cielo Almoite</t>
  </si>
  <si>
    <t>To Cash Advance For Universal Health Care Leadership &amp; Governance Framework Orientation For Stakehokders May - June 2023</t>
  </si>
  <si>
    <t>To Cash Advance For The Room Accomodation &amp; Meals During The Bakalan Mixed Martial Arts Event</t>
  </si>
  <si>
    <t>To Additional Cash Advance For The Pymt Of Yacht Tour Services, Hotel Accomodation, Outside Meals, Materials And Prizes For Party Games, Drinks And Snacks For Fellowship Night, Tokens For Retiring Members, Misc</t>
  </si>
  <si>
    <t>To Cash Advance For The Pymt Of Yacht Tour Services, Hotel Accomodation, Outside Meals, Materials And Prizes For Party Games, Drinks And Snacks For Fellowship Night, Tokens For Retiringmembers, Misc</t>
  </si>
  <si>
    <t xml:space="preserve">To Cash Advance For The Pymt Of Annual Registration Fees Of Various Motor Vehicles </t>
  </si>
  <si>
    <t>ELLSWORTH GONZALES-To Cash Advance For Training Course Fee For The Conduct Of Training Of Trainors On Mandatory Cooperative Training On Credit And Management</t>
  </si>
  <si>
    <t xml:space="preserve">To Cash Advance F/A To Indigent Clients </t>
  </si>
  <si>
    <t>To Cash Advance To Defray Expenses For The Meals &amp; Sncaks, Misc Exp For Use Of Peso In The Conduct Of Job Fair June 2023</t>
  </si>
  <si>
    <t>To Cash Advance Exp For The Meals &amp; Snacks, Misc At Peso In The Conduct Of Job Fair Lingayen &amp; Binalonan March 2023</t>
  </si>
  <si>
    <t>To Cash Advance To Defray Exp For Meals &amp; Sncaks, Training Tools &amp; Materials And Misc Exp Use Of Peso In The Conduct Of Career Development Training June 2023</t>
  </si>
  <si>
    <t>JOSEPHINE BONIFACIO-To Cash Advance To Defray Exp For The Meals &amp; Snacks, Misc For Use Of Peso In The Conduct Of Basic Nail Care March 3, &amp; 22, Basic Sewing Skills Training March 6-10 And Basic Sign Language</t>
  </si>
  <si>
    <t xml:space="preserve">To Cash Advance For Bantay Kalusugan Outreach Program </t>
  </si>
  <si>
    <t>Korena Ces Cueva</t>
  </si>
  <si>
    <t>To Cash Advance To Defray Exp For The Various Capitol Events And Activities On Dec 2-30 2022</t>
  </si>
  <si>
    <t>To Cash Advance To Defray Exp For The Meals &amp; Snacks, Misc, Training Tools &amp; Materials At Peso In The Conduct Of Basic Nail Care April 12 &amp; 19 Career Development Training On April 17 And Basic Sewing Training On April 24 2023</t>
  </si>
  <si>
    <t>To Cash Advance For The Misc Exp Requirements Of Various Activities For Pista'Y Dayat 2023</t>
  </si>
  <si>
    <t>To Cash Advance To Defray Exp For The Ponsia-Pistay Dayat Culinary Challenge On April 30 2023</t>
  </si>
  <si>
    <t>MARIA LUISA ELDUAYAN-To Cash Advance For The Panitikan Ng Panumduman Conference 2023 Ncla National Arts Month Project</t>
  </si>
  <si>
    <t>MARIA LUISA AMOR ELDUAYAN-To Cash Advance To Defray Exp For The Agew Na Pangsinanand Pistay Dayat 2023</t>
  </si>
  <si>
    <t>To Cash Advance For The Misc Exp For Limgas Na Pangasinan 2023</t>
  </si>
  <si>
    <t>To Cash Advance Misc Exp Use For The Takayan Na Dayew</t>
  </si>
  <si>
    <t>Cash Advance To Defray Exp To Be Incurred For The Disposal Of Garbage To Metro Calrk</t>
  </si>
  <si>
    <t>To Cash Advance For The May-Kan Dot Tour, Limgas Na Pangasinan Media Tour &amp; Dot Secretary Visit To Pangasinan</t>
  </si>
  <si>
    <t>To Cash Advance For The 125Th Philippine Independence Day Celebration June 12, 2023</t>
  </si>
  <si>
    <t xml:space="preserve">To Cash Advance To Defray Expenses For The Capacity Building </t>
  </si>
  <si>
    <t>To Cash Advance To Defray Exp For The Ipatawir; Pangasinan Artisinal Fair At Governor Daniel Maramba Bouleverd</t>
  </si>
  <si>
    <t>To Cash Advance To Defray Exp For The Strategic Planning Workshop Of The Technical Working Group-Pangasinan Polytechnic College At Hiraya Wellness Resort &amp; Eco-Park, Aguilar Pangasinan March 2023</t>
  </si>
  <si>
    <t>NELY PIOQUINTO-To Cash Advance To Defray Exp For The Music Geography Project: Pangasinan Folk And Traditional Songs 2023</t>
  </si>
  <si>
    <t>NELY PIOQUINTO-To Cash Advance expenses for the National Volunteers Month 2022</t>
  </si>
  <si>
    <t>NELY PIOQUINTO-To Cash Advance To Defray Exp For The Design Of 3 Floats Used By The Executive And Legislative Teams &amp; The Limgas Of Pangasinan 2023 Winners</t>
  </si>
  <si>
    <t>RACHEL JOSE-To Cash Advance To Defray Exp For The Meals &amp; Sncaks, Training Tools &amp; Materials, Misc For Use Of Peso In The Conduct Of Community Based Training Project Feb 2023</t>
  </si>
  <si>
    <t>Raymond Vincent Guevarra</t>
  </si>
  <si>
    <t>To Cash Advance Misc Exp</t>
  </si>
  <si>
    <t>VERNA NAVA PEREZ-To Cash Advance Misc Exp For The Pangasinan Zumba April 2023</t>
  </si>
  <si>
    <t>WILFREDA VICENTE-To Cash Advance To Defray Meals &amp; Snacks Training Kit, Misc Use Of Peso</t>
  </si>
  <si>
    <t>Advances To Officers and Employees</t>
  </si>
  <si>
    <t>To Cash Advance Per Diems 10Th Regional Convention Of Child Development Workers</t>
  </si>
  <si>
    <t>To Cash Avdance Misc Exp For The Conduct Of The 2023 Women Involved In Nation Building Regional Seminar Workshop June 21-23 2023</t>
  </si>
  <si>
    <t>CHERYLL ESCANO-To Cash Advance To Be Used For Attending The Seminar Workshop On Records Disposition Administration (Rda) May  2023 Lahug Cebu City</t>
  </si>
  <si>
    <t>CLARISA BASCO-To Cash Advance To Defray Exp To Be Incurred In Attending Seminar On Internal Control System For Property And Supply Management June 2023</t>
  </si>
  <si>
    <t>To Cash Advance Of Pymt Of Regata 2Nd Quarter Regional Conference And Seminar Of Provincial City And Municipal Treasurers And Assessors</t>
  </si>
  <si>
    <t>Dionisio C. Sison</t>
  </si>
  <si>
    <t>Traveling/Seminar Expenses</t>
  </si>
  <si>
    <t>Eduardo Perez, Sr.</t>
  </si>
  <si>
    <t>Feliciano M. Bautista</t>
  </si>
  <si>
    <t>Geronimo Abad</t>
  </si>
  <si>
    <t>ATTY. GERONIMO ABAD-To Cash Advance For The Diff Official Of Pangasinan To Attend The Up Inaugural Program And Discussions On Development Networking And Partnership For The Province Of Pangasinan</t>
  </si>
  <si>
    <t>ATTY. GERONIMO ABAD-To Cash Advance Of Air Force In Us To Attend The Up Inaugural Program And Discussions On Development Networking And Partnership For The Province Of Pangasinan</t>
  </si>
  <si>
    <t>To Cash Advance Exp In Attendance To The 2023 Regional Seminar Workshops At Puerto Prinsesa City, Palawan</t>
  </si>
  <si>
    <t>Leonardo Caranto</t>
  </si>
  <si>
    <t>To Cash Advance In Attendance To The 2023 Regional Seminar Workshops At Puerto Prinsesa, Palawan</t>
  </si>
  <si>
    <t>Maria Janelle Rosario</t>
  </si>
  <si>
    <t>To Cash Advance To Defray Exp To Be Incurred In Attending Seminar On Internal Control System For Property And Supply Management June 14-16 2023 At Hotel Kimberly Pedro Gil St. Malate, Manila</t>
  </si>
  <si>
    <t>To Cash Advance For His Traveling Exp, Per Diems, Hotel Accomodations As Part Of The Pangasinan Delegation For The Visit Of Benchmark In Indonesia'S Salt Program May 14-20 2023</t>
  </si>
  <si>
    <t>To Cash Advance To Defray Exp For Benchmarking On Prov'L Museum Operations Nad Management At Davao Oriental Province Mat 10-13 2023</t>
  </si>
  <si>
    <t>To Pymt Of Cash Advance To Defray Exp In Attending The First 2023 Face To Face Learning And Development Activity Of The Council Of Human Resource Management Practitioners, Western Pangasinan Chapter With The Theme "Fostering Public Servants' Commitment, Dedication And Values" Held In Coron Palawan On April 12-15 2023</t>
  </si>
  <si>
    <t>Novy Marie Cruz</t>
  </si>
  <si>
    <t>To Defray Expenses To Be Incurred In Attending Seminar On Internal Control System For Property And Supply Management (Appraisal And Disposal) To Be Held June 14-16 2023 At Hotel Kimberly Oedro Gil St. Malate, Manila</t>
  </si>
  <si>
    <t>Philip Theodore Cruz</t>
  </si>
  <si>
    <t>HON. PHILIP THEODORE CRUZ-To Cash Advance For Traveling Exp, Per Diems, And Hotel Accomodations As Part Of Pangasinan Delegation For The Visit And Benchmark In Indonesia'S Salt Program May 14-20 2023</t>
  </si>
  <si>
    <t>Raymund Bautista Jr.</t>
  </si>
  <si>
    <t>ATTY. RAYMUND BAUTISTA, JR.-To Cash Advance Of Their Registration &amp; Room Accomodation, Air Fare And Per Diems 2023</t>
  </si>
  <si>
    <t>Rogelio Law</t>
  </si>
  <si>
    <t>To Cash Advance To Defray Expenses Incurred In Attending Seminar On Internal Control System For Property And Supply Management June 14-16 2023 At Hotel Kimberly Pedro Gil St.Malate, Manila</t>
  </si>
  <si>
    <t>SHIENAMI MANAOIS-To Cash Advance To Defray Exp To Be Incurred In Attending The 1St National Summit On Gov'T Procurement Heald At Aquamarine Recreational Center, Lipa City Batangas Feb 24-25 2023</t>
  </si>
  <si>
    <t>VERNA NAVA-PEREZ-To Cash Advance For Misc Exp April 5 2023 Agew Na Pangsinan</t>
  </si>
  <si>
    <t>Total</t>
  </si>
  <si>
    <t>MARLON C. OPERANA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</si>
</sst>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_(&quot;₱&quot;* #,##0.00_);_(&quot;₱&quot;* \(#,##0.00\);_(&quot;₱&quot;* &quot;-&quot;??_);_(@_)"/>
    <numFmt numFmtId="166" formatCode="_(\P* #,##0.00_);_(\P* \(#,##0.00\);_(&quot;$&quot;* &quot;-&quot;??_);_(@_)"/>
    <numFmt numFmtId="167" formatCode="_(\P* #,##0.00_);_(* \(#,##0.00\);_(* &quot;-&quot;??_);_(@_)"/>
  </numFmts>
  <fonts count="66">
    <font>
      <sz val="11"/>
      <color rgb="FF000000"/>
      <name val="Calibri"/>
    </font>
    <font>
      <sz val="11"/>
      <color theme="1"/>
      <name val="Calibri"/>
      <family val="2"/>
      <scheme val="minor"/>
    </font>
    <font>
      <b/>
      <sz val="11"/>
      <color rgb="FF000000"/>
      <name val="Calibri"/>
      <family val="2"/>
    </font>
    <font>
      <b/>
      <sz val="18"/>
      <color rgb="FFFF0000"/>
      <name val="Calibri"/>
      <family val="2"/>
    </font>
    <font>
      <sz val="7"/>
      <color rgb="FF000000"/>
      <name val="Calibri"/>
      <family val="2"/>
    </font>
    <font>
      <sz val="9"/>
      <color rgb="FF000000"/>
      <name val="Calibri"/>
      <family val="2"/>
    </font>
    <font>
      <sz val="8"/>
      <color rgb="FF000000"/>
      <name val="Calibri"/>
      <family val="2"/>
    </font>
    <font>
      <b/>
      <sz val="9"/>
      <color rgb="FF000000"/>
      <name val="Calibri"/>
      <family val="2"/>
    </font>
    <font>
      <sz val="11"/>
      <color rgb="FF000000"/>
      <name val="Calibri"/>
      <family val="2"/>
    </font>
    <font>
      <sz val="11"/>
      <name val="Calibri"/>
      <family val="2"/>
    </font>
    <font>
      <b/>
      <sz val="9"/>
      <color rgb="FFFF0000"/>
      <name val="Calibri"/>
      <family val="2"/>
    </font>
    <font>
      <sz val="11"/>
      <color rgb="FF000000"/>
      <name val="Times New Roman"/>
      <family val="1"/>
    </font>
    <font>
      <sz val="10"/>
      <name val="Times New Roman"/>
      <family val="1"/>
    </font>
    <font>
      <sz val="10"/>
      <color rgb="FF000000"/>
      <name val="Times New Roman"/>
      <family val="1"/>
    </font>
    <font>
      <b/>
      <sz val="10"/>
      <color rgb="FF000000"/>
      <name val="Times New Roman"/>
      <family val="1"/>
    </font>
    <font>
      <b/>
      <i/>
      <sz val="12"/>
      <color rgb="FF000000"/>
      <name val="Calibri"/>
      <family val="2"/>
    </font>
    <font>
      <b/>
      <i/>
      <sz val="12"/>
      <color rgb="FF000000"/>
      <name val="Times New Roman"/>
      <family val="1"/>
    </font>
    <font>
      <b/>
      <sz val="11"/>
      <color rgb="FF000000"/>
      <name val="Times New Roman"/>
      <family val="1"/>
    </font>
    <font>
      <b/>
      <sz val="14"/>
      <color rgb="FF000000"/>
      <name val="Times New Roman"/>
      <family val="1"/>
    </font>
    <font>
      <i/>
      <sz val="14"/>
      <color rgb="FF000000"/>
      <name val="Times New Roman"/>
      <family val="1"/>
    </font>
    <font>
      <sz val="11"/>
      <color rgb="FF000000"/>
      <name val="Calibri"/>
    </font>
    <font>
      <sz val="10"/>
      <color rgb="FF000000"/>
      <name val="Calibri"/>
      <family val="2"/>
    </font>
    <font>
      <sz val="12"/>
      <name val="Calibri"/>
      <family val="2"/>
      <scheme val="minor"/>
    </font>
    <font>
      <b/>
      <sz val="18"/>
      <name val="Calibri"/>
      <family val="2"/>
      <scheme val="minor"/>
    </font>
    <font>
      <b/>
      <sz val="14"/>
      <name val="Calibri"/>
      <family val="2"/>
      <scheme val="minor"/>
    </font>
    <font>
      <b/>
      <sz val="12"/>
      <color rgb="FF000000"/>
      <name val="Calibri"/>
      <family val="2"/>
    </font>
    <font>
      <b/>
      <sz val="12"/>
      <name val="Calibri"/>
      <family val="2"/>
      <scheme val="minor"/>
    </font>
    <font>
      <b/>
      <sz val="12"/>
      <name val="Cambria"/>
      <family val="1"/>
      <scheme val="major"/>
    </font>
    <font>
      <b/>
      <sz val="10"/>
      <name val="Cambria"/>
      <family val="1"/>
      <scheme val="major"/>
    </font>
    <font>
      <b/>
      <i/>
      <sz val="14"/>
      <name val="Calibri"/>
      <family val="2"/>
      <scheme val="minor"/>
    </font>
    <font>
      <sz val="14"/>
      <name val="Calibri"/>
      <family val="2"/>
      <scheme val="minor"/>
    </font>
    <font>
      <sz val="14"/>
      <name val="Cambria"/>
      <family val="1"/>
      <scheme val="major"/>
    </font>
    <font>
      <i/>
      <sz val="14"/>
      <name val="Cambria"/>
      <family val="1"/>
      <scheme val="major"/>
    </font>
    <font>
      <i/>
      <sz val="14"/>
      <name val="Calibri"/>
      <family val="2"/>
      <scheme val="minor"/>
    </font>
    <font>
      <b/>
      <sz val="16"/>
      <name val="Calibri"/>
      <family val="2"/>
      <scheme val="minor"/>
    </font>
    <font>
      <sz val="10"/>
      <name val="Arial"/>
      <family val="2"/>
    </font>
    <font>
      <sz val="13"/>
      <name val="Calibri"/>
      <family val="2"/>
      <scheme val="minor"/>
    </font>
    <font>
      <b/>
      <i/>
      <sz val="16"/>
      <name val="Calibri"/>
      <family val="2"/>
      <scheme val="minor"/>
    </font>
    <font>
      <sz val="14"/>
      <color rgb="FF000000"/>
      <name val="Calibri"/>
      <family val="2"/>
    </font>
    <font>
      <sz val="11"/>
      <name val="Calibri"/>
      <family val="2"/>
      <scheme val="minor"/>
    </font>
    <font>
      <sz val="16"/>
      <name val="Calibri"/>
      <family val="2"/>
      <scheme val="minor"/>
    </font>
    <font>
      <sz val="12"/>
      <color theme="1"/>
      <name val="Calibri"/>
      <family val="2"/>
      <scheme val="minor"/>
    </font>
    <font>
      <b/>
      <sz val="12"/>
      <color theme="1"/>
      <name val="Calibri"/>
      <family val="2"/>
      <scheme val="minor"/>
    </font>
    <font>
      <b/>
      <sz val="11"/>
      <color rgb="FF000000"/>
      <name val="Calibri"/>
    </font>
    <font>
      <u/>
      <sz val="12"/>
      <color theme="1"/>
      <name val="Calibri"/>
      <family val="2"/>
      <scheme val="minor"/>
    </font>
    <font>
      <i/>
      <sz val="12"/>
      <color theme="1"/>
      <name val="Calibri"/>
      <family val="2"/>
      <scheme val="minor"/>
    </font>
    <font>
      <b/>
      <sz val="9"/>
      <color indexed="81"/>
      <name val="Tahoma"/>
      <family val="2"/>
    </font>
    <font>
      <sz val="9"/>
      <color indexed="81"/>
      <name val="Tahoma"/>
      <family val="2"/>
    </font>
    <font>
      <b/>
      <sz val="12"/>
      <color theme="1"/>
      <name val="Times New Roman"/>
      <family val="1"/>
    </font>
    <font>
      <sz val="12"/>
      <color theme="1"/>
      <name val="Times New Roman"/>
      <family val="1"/>
    </font>
    <font>
      <b/>
      <i/>
      <sz val="12"/>
      <color theme="1"/>
      <name val="Times New Roman"/>
      <family val="1"/>
    </font>
    <font>
      <sz val="12"/>
      <name val="Times New Roman"/>
      <family val="1"/>
    </font>
    <font>
      <sz val="11"/>
      <name val="Arial"/>
      <family val="2"/>
    </font>
    <font>
      <sz val="12"/>
      <color rgb="FFFF0000"/>
      <name val="Times New Roman"/>
      <family val="1"/>
    </font>
    <font>
      <b/>
      <i/>
      <sz val="10"/>
      <name val="Calibri"/>
      <family val="2"/>
      <scheme val="minor"/>
    </font>
    <font>
      <b/>
      <sz val="10"/>
      <name val="Calibri"/>
      <family val="2"/>
      <scheme val="minor"/>
    </font>
    <font>
      <sz val="10"/>
      <color theme="1"/>
      <name val="Calibri"/>
      <family val="2"/>
      <scheme val="minor"/>
    </font>
    <font>
      <b/>
      <i/>
      <sz val="10"/>
      <color theme="1"/>
      <name val="Calibri"/>
      <family val="2"/>
      <scheme val="minor"/>
    </font>
    <font>
      <sz val="12"/>
      <color rgb="FF000000"/>
      <name val="Calibri"/>
      <family val="2"/>
    </font>
    <font>
      <b/>
      <sz val="13"/>
      <color rgb="FF000000"/>
      <name val="Arial"/>
      <family val="2"/>
    </font>
    <font>
      <b/>
      <sz val="14"/>
      <color theme="1"/>
      <name val="Calibri"/>
      <family val="2"/>
      <scheme val="minor"/>
    </font>
    <font>
      <b/>
      <sz val="14"/>
      <color rgb="FF000000"/>
      <name val="Arial"/>
      <family val="2"/>
    </font>
    <font>
      <i/>
      <sz val="14"/>
      <color theme="1"/>
      <name val="Calibri"/>
      <family val="2"/>
      <scheme val="minor"/>
    </font>
    <font>
      <sz val="10"/>
      <name val="Arial"/>
      <charset val="134"/>
    </font>
    <font>
      <b/>
      <u/>
      <sz val="11"/>
      <name val="Calibri"/>
      <family val="2"/>
    </font>
    <font>
      <i/>
      <sz val="11"/>
      <color rgb="FF000000"/>
      <name val="Calibri"/>
      <family val="2"/>
    </font>
  </fonts>
  <fills count="5">
    <fill>
      <patternFill patternType="none"/>
    </fill>
    <fill>
      <patternFill patternType="gray125"/>
    </fill>
    <fill>
      <patternFill patternType="none"/>
    </fill>
    <fill>
      <patternFill patternType="solid">
        <fgColor theme="0"/>
        <bgColor indexed="64"/>
      </patternFill>
    </fill>
    <fill>
      <patternFill patternType="solid">
        <fgColor theme="0" tint="-4.9989318521683403E-2"/>
        <bgColor indexed="64"/>
      </patternFill>
    </fill>
  </fills>
  <borders count="69">
    <border>
      <left/>
      <right/>
      <top/>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rgb="FF000000"/>
      </right>
      <top/>
      <bottom/>
      <diagonal/>
    </border>
    <border>
      <left style="thin">
        <color rgb="FF000000"/>
      </left>
      <right style="medium">
        <color indexed="64"/>
      </right>
      <top/>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bottom style="medium">
        <color indexed="64"/>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style="medium">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medium">
        <color indexed="64"/>
      </right>
      <top style="thin">
        <color indexed="64"/>
      </top>
      <bottom style="thin">
        <color rgb="FF000000"/>
      </bottom>
      <diagonal/>
    </border>
    <border>
      <left style="medium">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bottom style="thin">
        <color indexed="64"/>
      </bottom>
      <diagonal/>
    </border>
    <border>
      <left style="medium">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medium">
        <color indexed="64"/>
      </right>
      <top style="thin">
        <color indexed="64"/>
      </top>
      <bottom style="thin">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s>
  <cellStyleXfs count="16">
    <xf numFmtId="0" fontId="0" fillId="0" borderId="0"/>
    <xf numFmtId="43" fontId="8" fillId="0" borderId="0" applyFont="0" applyFill="0" applyBorder="0" applyAlignment="0" applyProtection="0"/>
    <xf numFmtId="0" fontId="1" fillId="2" borderId="0"/>
    <xf numFmtId="164" fontId="1" fillId="2" borderId="0" applyFont="0" applyFill="0" applyBorder="0" applyAlignment="0" applyProtection="0"/>
    <xf numFmtId="164" fontId="35" fillId="2" borderId="0" applyFont="0" applyFill="0" applyBorder="0" applyAlignment="0" applyProtection="0"/>
    <xf numFmtId="0" fontId="1" fillId="2" borderId="0"/>
    <xf numFmtId="164" fontId="1" fillId="2" borderId="0" applyFont="0" applyFill="0" applyBorder="0" applyAlignment="0" applyProtection="0"/>
    <xf numFmtId="164" fontId="35" fillId="2" borderId="0" applyFont="0" applyFill="0" applyBorder="0" applyAlignment="0" applyProtection="0"/>
    <xf numFmtId="164" fontId="1" fillId="2" borderId="0" applyFont="0" applyFill="0" applyBorder="0" applyAlignment="0" applyProtection="0"/>
    <xf numFmtId="0" fontId="35" fillId="2" borderId="0"/>
    <xf numFmtId="0" fontId="20" fillId="2" borderId="0"/>
    <xf numFmtId="9" fontId="8" fillId="2" borderId="0" applyFont="0" applyFill="0" applyBorder="0" applyAlignment="0" applyProtection="0"/>
    <xf numFmtId="43" fontId="8" fillId="2" borderId="0" applyFont="0" applyFill="0" applyBorder="0" applyAlignment="0" applyProtection="0"/>
    <xf numFmtId="0" fontId="8" fillId="2" borderId="0"/>
    <xf numFmtId="0" fontId="63" fillId="2" borderId="0"/>
    <xf numFmtId="0" fontId="35" fillId="2" borderId="0"/>
  </cellStyleXfs>
  <cellXfs count="484">
    <xf numFmtId="0" fontId="0" fillId="2" borderId="0" xfId="0" applyFill="1"/>
    <xf numFmtId="0" fontId="2" fillId="2" borderId="0" xfId="0" applyFont="1" applyFill="1"/>
    <xf numFmtId="0" fontId="3" fillId="2" borderId="0" xfId="0" applyFont="1" applyFill="1"/>
    <xf numFmtId="0" fontId="4" fillId="2" borderId="0" xfId="0" applyFont="1" applyFill="1" applyAlignment="1" applyProtection="1">
      <alignment vertical="center" wrapText="1"/>
      <protection locked="0"/>
    </xf>
    <xf numFmtId="0" fontId="0" fillId="2" borderId="0" xfId="0" applyFill="1" applyProtection="1">
      <protection locked="0"/>
    </xf>
    <xf numFmtId="0" fontId="4" fillId="2" borderId="0" xfId="0" applyFont="1" applyFill="1" applyAlignment="1" applyProtection="1">
      <alignment vertical="top" wrapText="1"/>
      <protection locked="0"/>
    </xf>
    <xf numFmtId="0" fontId="2" fillId="2" borderId="0" xfId="0" applyFont="1" applyFill="1" applyProtection="1">
      <protection locked="0"/>
    </xf>
    <xf numFmtId="0" fontId="2" fillId="2" borderId="0" xfId="0" applyFont="1" applyFill="1" applyAlignment="1" applyProtection="1">
      <alignment vertical="center"/>
      <protection locked="0"/>
    </xf>
    <xf numFmtId="0" fontId="2" fillId="2" borderId="1" xfId="0" applyFont="1" applyFill="1" applyBorder="1" applyProtection="1">
      <protection locked="0"/>
    </xf>
    <xf numFmtId="0" fontId="0" fillId="2" borderId="0" xfId="0" applyFill="1" applyAlignment="1" applyProtection="1">
      <alignment wrapText="1"/>
      <protection locked="0"/>
    </xf>
    <xf numFmtId="0" fontId="5" fillId="2" borderId="0" xfId="0" applyFont="1" applyFill="1" applyProtection="1">
      <protection locked="0"/>
    </xf>
    <xf numFmtId="0" fontId="4" fillId="2" borderId="0" xfId="0" applyFont="1" applyFill="1" applyAlignment="1">
      <alignment vertical="center"/>
    </xf>
    <xf numFmtId="0" fontId="2" fillId="2" borderId="1" xfId="0" applyFont="1" applyFill="1" applyBorder="1" applyAlignment="1">
      <alignment vertical="center"/>
    </xf>
    <xf numFmtId="0" fontId="2" fillId="2" borderId="0" xfId="0" applyFont="1" applyFill="1" applyAlignment="1">
      <alignment vertical="center"/>
    </xf>
    <xf numFmtId="0" fontId="2" fillId="2" borderId="1" xfId="0" applyFont="1" applyFill="1" applyBorder="1"/>
    <xf numFmtId="0" fontId="0" fillId="2" borderId="0" xfId="0" applyFill="1" applyAlignment="1">
      <alignment wrapText="1"/>
    </xf>
    <xf numFmtId="0" fontId="2" fillId="2" borderId="0" xfId="0" applyFont="1" applyFill="1" applyAlignment="1">
      <alignment wrapText="1"/>
    </xf>
    <xf numFmtId="0" fontId="5" fillId="2" borderId="5" xfId="0" applyFont="1" applyFill="1" applyBorder="1"/>
    <xf numFmtId="0" fontId="0" fillId="2" borderId="5" xfId="0" applyFill="1" applyBorder="1"/>
    <xf numFmtId="0" fontId="0" fillId="2" borderId="2" xfId="0" applyFill="1" applyBorder="1"/>
    <xf numFmtId="0" fontId="0" fillId="2" borderId="3" xfId="0" applyFill="1" applyBorder="1"/>
    <xf numFmtId="0" fontId="0" fillId="2" borderId="4" xfId="0" applyFill="1" applyBorder="1"/>
    <xf numFmtId="0" fontId="0" fillId="2" borderId="7" xfId="0" applyFill="1" applyBorder="1" applyProtection="1">
      <protection locked="0"/>
    </xf>
    <xf numFmtId="43" fontId="4" fillId="2" borderId="0" xfId="1" applyFont="1" applyFill="1" applyAlignment="1" applyProtection="1">
      <alignment vertical="center" wrapText="1"/>
      <protection locked="0"/>
    </xf>
    <xf numFmtId="43" fontId="4" fillId="2" borderId="0" xfId="1" applyFont="1" applyFill="1" applyAlignment="1" applyProtection="1">
      <alignment vertical="top" wrapText="1"/>
      <protection locked="0"/>
    </xf>
    <xf numFmtId="43" fontId="2" fillId="2" borderId="0" xfId="1" applyFont="1" applyFill="1" applyProtection="1">
      <protection locked="0"/>
    </xf>
    <xf numFmtId="43" fontId="2" fillId="2" borderId="0" xfId="1" applyFont="1" applyFill="1" applyAlignment="1" applyProtection="1">
      <alignment vertical="center"/>
      <protection locked="0"/>
    </xf>
    <xf numFmtId="43" fontId="0" fillId="2" borderId="0" xfId="1" applyFont="1" applyFill="1" applyAlignment="1" applyProtection="1">
      <alignment wrapText="1"/>
      <protection locked="0"/>
    </xf>
    <xf numFmtId="43" fontId="0" fillId="2" borderId="0" xfId="1" applyFont="1" applyFill="1" applyProtection="1">
      <protection locked="0"/>
    </xf>
    <xf numFmtId="0" fontId="0" fillId="3" borderId="0" xfId="0" applyFill="1" applyProtection="1">
      <protection locked="0"/>
    </xf>
    <xf numFmtId="0" fontId="0" fillId="3" borderId="0" xfId="0" applyFill="1"/>
    <xf numFmtId="0" fontId="0" fillId="3" borderId="0" xfId="0" applyFill="1" applyAlignment="1" applyProtection="1">
      <alignment vertical="top"/>
      <protection locked="0"/>
    </xf>
    <xf numFmtId="0" fontId="0" fillId="3" borderId="0" xfId="0" applyFill="1" applyAlignment="1">
      <alignment vertical="top"/>
    </xf>
    <xf numFmtId="14" fontId="4" fillId="2" borderId="0" xfId="0" applyNumberFormat="1" applyFont="1" applyFill="1" applyAlignment="1" applyProtection="1">
      <alignment vertical="center" wrapText="1"/>
      <protection locked="0"/>
    </xf>
    <xf numFmtId="14" fontId="4" fillId="2" borderId="0" xfId="0" applyNumberFormat="1" applyFont="1" applyFill="1" applyAlignment="1" applyProtection="1">
      <alignment vertical="top" wrapText="1"/>
      <protection locked="0"/>
    </xf>
    <xf numFmtId="14" fontId="2" fillId="2" borderId="0" xfId="0" applyNumberFormat="1" applyFont="1" applyFill="1" applyProtection="1">
      <protection locked="0"/>
    </xf>
    <xf numFmtId="14" fontId="2" fillId="2" borderId="0" xfId="0" applyNumberFormat="1" applyFont="1" applyFill="1" applyAlignment="1">
      <alignment vertical="center"/>
    </xf>
    <xf numFmtId="14" fontId="2" fillId="2" borderId="0" xfId="0" applyNumberFormat="1" applyFont="1" applyFill="1" applyAlignment="1">
      <alignment wrapText="1"/>
    </xf>
    <xf numFmtId="14" fontId="2" fillId="2" borderId="0" xfId="0" applyNumberFormat="1" applyFont="1" applyFill="1"/>
    <xf numFmtId="14" fontId="0" fillId="2" borderId="0" xfId="0" applyNumberFormat="1" applyFill="1" applyProtection="1">
      <protection locked="0"/>
    </xf>
    <xf numFmtId="0" fontId="9" fillId="2" borderId="0" xfId="0" applyFont="1" applyFill="1" applyProtection="1">
      <protection locked="0"/>
    </xf>
    <xf numFmtId="0" fontId="9" fillId="2" borderId="0" xfId="0" applyFont="1" applyFill="1"/>
    <xf numFmtId="0" fontId="12" fillId="2" borderId="5" xfId="0" applyFont="1" applyFill="1" applyBorder="1"/>
    <xf numFmtId="43" fontId="12" fillId="2" borderId="5" xfId="1" applyFont="1" applyFill="1" applyBorder="1"/>
    <xf numFmtId="14" fontId="12" fillId="2" borderId="5" xfId="0" applyNumberFormat="1" applyFont="1" applyFill="1" applyBorder="1"/>
    <xf numFmtId="43" fontId="13" fillId="2" borderId="4" xfId="1" applyFont="1" applyFill="1" applyBorder="1"/>
    <xf numFmtId="43" fontId="13" fillId="2" borderId="4" xfId="1" applyFont="1" applyFill="1" applyBorder="1" applyAlignment="1">
      <alignment horizontal="center"/>
    </xf>
    <xf numFmtId="14" fontId="13" fillId="2" borderId="4" xfId="0" applyNumberFormat="1" applyFont="1" applyFill="1" applyBorder="1" applyAlignment="1">
      <alignment horizontal="center"/>
    </xf>
    <xf numFmtId="0" fontId="13" fillId="2" borderId="4" xfId="0" applyFont="1" applyFill="1" applyBorder="1" applyAlignment="1">
      <alignment horizontal="center"/>
    </xf>
    <xf numFmtId="43" fontId="13" fillId="3" borderId="4" xfId="1" applyFont="1" applyFill="1" applyBorder="1" applyAlignment="1">
      <alignment horizontal="center"/>
    </xf>
    <xf numFmtId="14" fontId="13" fillId="3" borderId="4" xfId="0" applyNumberFormat="1" applyFont="1" applyFill="1" applyBorder="1" applyAlignment="1">
      <alignment horizontal="center"/>
    </xf>
    <xf numFmtId="0" fontId="13" fillId="3" borderId="4" xfId="0" applyFont="1" applyFill="1" applyBorder="1" applyAlignment="1">
      <alignment horizontal="center"/>
    </xf>
    <xf numFmtId="43" fontId="13" fillId="3" borderId="4" xfId="1" applyFont="1" applyFill="1" applyBorder="1"/>
    <xf numFmtId="10" fontId="13" fillId="3" borderId="4" xfId="0" applyNumberFormat="1" applyFont="1" applyFill="1" applyBorder="1" applyAlignment="1">
      <alignment horizontal="center"/>
    </xf>
    <xf numFmtId="0" fontId="13" fillId="3" borderId="4" xfId="0" applyFont="1" applyFill="1" applyBorder="1" applyAlignment="1">
      <alignment horizontal="left" wrapText="1"/>
    </xf>
    <xf numFmtId="0" fontId="12" fillId="2" borderId="5" xfId="0" applyFont="1" applyFill="1" applyBorder="1" applyAlignment="1">
      <alignment wrapText="1"/>
    </xf>
    <xf numFmtId="0" fontId="2" fillId="2" borderId="0" xfId="0" applyFont="1" applyFill="1" applyAlignment="1">
      <alignment horizontal="left" vertical="center"/>
    </xf>
    <xf numFmtId="0" fontId="13" fillId="2" borderId="4" xfId="0" applyFont="1" applyFill="1" applyBorder="1" applyAlignment="1">
      <alignment horizontal="left" wrapText="1"/>
    </xf>
    <xf numFmtId="0" fontId="13" fillId="2" borderId="4" xfId="0" applyFont="1" applyFill="1" applyBorder="1" applyAlignment="1">
      <alignment horizontal="center" wrapText="1"/>
    </xf>
    <xf numFmtId="0" fontId="13" fillId="3" borderId="3" xfId="0" applyFont="1" applyFill="1" applyBorder="1" applyAlignment="1">
      <alignment horizontal="left" vertical="top" wrapText="1"/>
    </xf>
    <xf numFmtId="43" fontId="13" fillId="3" borderId="3" xfId="1" applyFont="1" applyFill="1" applyBorder="1" applyAlignment="1">
      <alignment horizontal="center" vertical="top"/>
    </xf>
    <xf numFmtId="14" fontId="13" fillId="3" borderId="3" xfId="0" applyNumberFormat="1" applyFont="1" applyFill="1" applyBorder="1" applyAlignment="1">
      <alignment horizontal="center" vertical="top"/>
    </xf>
    <xf numFmtId="0" fontId="13" fillId="3" borderId="3" xfId="0" applyFont="1" applyFill="1" applyBorder="1" applyAlignment="1">
      <alignment horizontal="center" vertical="top"/>
    </xf>
    <xf numFmtId="43" fontId="13" fillId="3" borderId="3" xfId="1" applyFont="1" applyFill="1" applyBorder="1" applyAlignment="1">
      <alignment vertical="top"/>
    </xf>
    <xf numFmtId="0" fontId="13" fillId="3" borderId="9" xfId="0" applyFont="1" applyFill="1" applyBorder="1" applyAlignment="1">
      <alignment horizontal="left" wrapText="1"/>
    </xf>
    <xf numFmtId="43" fontId="13" fillId="3" borderId="9" xfId="1" applyFont="1" applyFill="1" applyBorder="1" applyAlignment="1">
      <alignment horizontal="center"/>
    </xf>
    <xf numFmtId="14" fontId="13" fillId="3" borderId="9" xfId="0" applyNumberFormat="1" applyFont="1" applyFill="1" applyBorder="1" applyAlignment="1">
      <alignment horizontal="center"/>
    </xf>
    <xf numFmtId="0" fontId="13" fillId="3" borderId="9" xfId="0" applyFont="1" applyFill="1" applyBorder="1" applyAlignment="1">
      <alignment horizontal="center"/>
    </xf>
    <xf numFmtId="43" fontId="13" fillId="3" borderId="9" xfId="1" applyFont="1" applyFill="1" applyBorder="1"/>
    <xf numFmtId="0" fontId="12" fillId="2" borderId="14" xfId="0" applyFont="1" applyFill="1" applyBorder="1" applyAlignment="1">
      <alignment wrapText="1"/>
    </xf>
    <xf numFmtId="0" fontId="12" fillId="2" borderId="15" xfId="0" applyFont="1" applyFill="1" applyBorder="1" applyAlignment="1">
      <alignment horizontal="center"/>
    </xf>
    <xf numFmtId="0" fontId="13" fillId="2" borderId="20" xfId="0" applyFont="1" applyFill="1" applyBorder="1" applyAlignment="1">
      <alignment horizontal="left" vertical="top" wrapText="1"/>
    </xf>
    <xf numFmtId="0" fontId="13" fillId="2" borderId="21" xfId="0" applyFont="1" applyFill="1" applyBorder="1" applyAlignment="1">
      <alignment horizontal="center"/>
    </xf>
    <xf numFmtId="0" fontId="14" fillId="2" borderId="20" xfId="0" applyFont="1" applyFill="1" applyBorder="1" applyAlignment="1">
      <alignment horizontal="left" vertical="top" wrapText="1"/>
    </xf>
    <xf numFmtId="0" fontId="13" fillId="3" borderId="18" xfId="0" applyFont="1" applyFill="1" applyBorder="1" applyAlignment="1">
      <alignment horizontal="left" vertical="top" wrapText="1"/>
    </xf>
    <xf numFmtId="0" fontId="13" fillId="3" borderId="19" xfId="0" applyFont="1" applyFill="1" applyBorder="1" applyAlignment="1">
      <alignment horizontal="center" vertical="top" wrapText="1"/>
    </xf>
    <xf numFmtId="0" fontId="13" fillId="3" borderId="23" xfId="0" applyFont="1" applyFill="1" applyBorder="1" applyAlignment="1">
      <alignment horizontal="left" vertical="top" wrapText="1"/>
    </xf>
    <xf numFmtId="0" fontId="13" fillId="3" borderId="24" xfId="0" applyFont="1" applyFill="1" applyBorder="1" applyAlignment="1">
      <alignment horizontal="center"/>
    </xf>
    <xf numFmtId="0" fontId="13" fillId="3" borderId="20" xfId="0" applyFont="1" applyFill="1" applyBorder="1" applyAlignment="1">
      <alignment horizontal="left" vertical="top" wrapText="1"/>
    </xf>
    <xf numFmtId="0" fontId="13" fillId="3" borderId="21" xfId="0" applyFont="1" applyFill="1" applyBorder="1" applyAlignment="1">
      <alignment horizontal="center"/>
    </xf>
    <xf numFmtId="0" fontId="13" fillId="3" borderId="20" xfId="0" applyFont="1" applyFill="1" applyBorder="1" applyAlignment="1">
      <alignment horizontal="left" wrapText="1"/>
    </xf>
    <xf numFmtId="14" fontId="2" fillId="2" borderId="0" xfId="0" quotePrefix="1" applyNumberFormat="1" applyFont="1" applyFill="1" applyAlignment="1" applyProtection="1">
      <alignment vertical="center"/>
      <protection locked="0"/>
    </xf>
    <xf numFmtId="0" fontId="0" fillId="4" borderId="0" xfId="0" applyFill="1" applyProtection="1">
      <protection locked="0"/>
    </xf>
    <xf numFmtId="0" fontId="0" fillId="4" borderId="0" xfId="0" applyFill="1"/>
    <xf numFmtId="43" fontId="13" fillId="4" borderId="2" xfId="1" applyFont="1" applyFill="1" applyBorder="1"/>
    <xf numFmtId="43" fontId="13" fillId="4" borderId="3" xfId="1" applyFont="1" applyFill="1" applyBorder="1"/>
    <xf numFmtId="43" fontId="13" fillId="4" borderId="4" xfId="1" applyFont="1" applyFill="1" applyBorder="1"/>
    <xf numFmtId="9" fontId="13" fillId="3" borderId="4" xfId="0" applyNumberFormat="1" applyFont="1" applyFill="1" applyBorder="1" applyAlignment="1">
      <alignment horizontal="center"/>
    </xf>
    <xf numFmtId="14" fontId="13" fillId="3" borderId="29" xfId="0" applyNumberFormat="1" applyFont="1" applyFill="1" applyBorder="1" applyAlignment="1">
      <alignment horizontal="center"/>
    </xf>
    <xf numFmtId="10" fontId="13" fillId="3" borderId="30" xfId="0" applyNumberFormat="1" applyFont="1" applyFill="1" applyBorder="1" applyAlignment="1">
      <alignment horizontal="center"/>
    </xf>
    <xf numFmtId="14" fontId="13" fillId="3" borderId="3" xfId="0" applyNumberFormat="1" applyFont="1" applyFill="1" applyBorder="1" applyAlignment="1">
      <alignment horizontal="center"/>
    </xf>
    <xf numFmtId="0" fontId="13" fillId="3" borderId="31" xfId="0" applyFont="1" applyFill="1" applyBorder="1" applyAlignment="1">
      <alignment horizontal="left" vertical="top" wrapText="1"/>
    </xf>
    <xf numFmtId="0" fontId="13" fillId="3" borderId="32" xfId="0" applyFont="1" applyFill="1" applyBorder="1" applyAlignment="1">
      <alignment horizontal="left" wrapText="1"/>
    </xf>
    <xf numFmtId="43" fontId="13" fillId="3" borderId="32" xfId="1" applyFont="1" applyFill="1" applyBorder="1" applyAlignment="1">
      <alignment horizontal="center"/>
    </xf>
    <xf numFmtId="14" fontId="13" fillId="3" borderId="32" xfId="0" applyNumberFormat="1" applyFont="1" applyFill="1" applyBorder="1" applyAlignment="1">
      <alignment horizontal="center"/>
    </xf>
    <xf numFmtId="9" fontId="13" fillId="3" borderId="32" xfId="0" applyNumberFormat="1" applyFont="1" applyFill="1" applyBorder="1" applyAlignment="1">
      <alignment horizontal="center"/>
    </xf>
    <xf numFmtId="43" fontId="13" fillId="3" borderId="32" xfId="1" applyFont="1" applyFill="1" applyBorder="1"/>
    <xf numFmtId="0" fontId="13" fillId="3" borderId="32" xfId="0" applyFont="1" applyFill="1" applyBorder="1" applyAlignment="1">
      <alignment horizontal="center"/>
    </xf>
    <xf numFmtId="0" fontId="13" fillId="3" borderId="33" xfId="0" applyFont="1" applyFill="1" applyBorder="1" applyAlignment="1">
      <alignment horizontal="center"/>
    </xf>
    <xf numFmtId="0" fontId="13" fillId="3" borderId="34" xfId="0" applyFont="1" applyFill="1" applyBorder="1" applyAlignment="1">
      <alignment horizontal="left" vertical="top" wrapText="1"/>
    </xf>
    <xf numFmtId="0" fontId="13" fillId="3" borderId="35" xfId="0" applyFont="1" applyFill="1" applyBorder="1" applyAlignment="1">
      <alignment horizontal="left" wrapText="1"/>
    </xf>
    <xf numFmtId="43" fontId="13" fillId="3" borderId="35" xfId="1" applyFont="1" applyFill="1" applyBorder="1" applyAlignment="1">
      <alignment horizontal="center"/>
    </xf>
    <xf numFmtId="14" fontId="13" fillId="3" borderId="35" xfId="0" applyNumberFormat="1" applyFont="1" applyFill="1" applyBorder="1" applyAlignment="1">
      <alignment horizontal="center"/>
    </xf>
    <xf numFmtId="0" fontId="13" fillId="3" borderId="35" xfId="0" applyFont="1" applyFill="1" applyBorder="1" applyAlignment="1">
      <alignment horizontal="center"/>
    </xf>
    <xf numFmtId="43" fontId="13" fillId="3" borderId="35" xfId="1" applyFont="1" applyFill="1" applyBorder="1"/>
    <xf numFmtId="0" fontId="13" fillId="3" borderId="36" xfId="0" applyFont="1" applyFill="1" applyBorder="1" applyAlignment="1">
      <alignment horizontal="center"/>
    </xf>
    <xf numFmtId="0" fontId="13" fillId="3" borderId="14" xfId="0" applyFont="1" applyFill="1" applyBorder="1" applyAlignment="1">
      <alignment horizontal="left" vertical="top" wrapText="1"/>
    </xf>
    <xf numFmtId="0" fontId="13" fillId="3" borderId="5" xfId="0" applyFont="1" applyFill="1" applyBorder="1" applyAlignment="1">
      <alignment horizontal="left" wrapText="1"/>
    </xf>
    <xf numFmtId="43" fontId="13" fillId="3" borderId="5" xfId="1" applyFont="1" applyFill="1" applyBorder="1" applyAlignment="1">
      <alignment horizontal="center"/>
    </xf>
    <xf numFmtId="14" fontId="13" fillId="3" borderId="5" xfId="0" applyNumberFormat="1" applyFont="1" applyFill="1" applyBorder="1" applyAlignment="1">
      <alignment horizontal="center"/>
    </xf>
    <xf numFmtId="9" fontId="13" fillId="3" borderId="5" xfId="0" applyNumberFormat="1" applyFont="1" applyFill="1" applyBorder="1" applyAlignment="1">
      <alignment horizontal="center"/>
    </xf>
    <xf numFmtId="43" fontId="13" fillId="3" borderId="5" xfId="1" applyFont="1" applyFill="1" applyBorder="1"/>
    <xf numFmtId="0" fontId="13" fillId="3" borderId="5" xfId="0" applyFont="1" applyFill="1" applyBorder="1" applyAlignment="1">
      <alignment horizontal="center"/>
    </xf>
    <xf numFmtId="0" fontId="13" fillId="3" borderId="15" xfId="0" applyFont="1" applyFill="1" applyBorder="1" applyAlignment="1">
      <alignment horizontal="center"/>
    </xf>
    <xf numFmtId="0" fontId="13" fillId="3" borderId="37" xfId="0" applyFont="1" applyFill="1" applyBorder="1" applyAlignment="1">
      <alignment horizontal="left" vertical="top" wrapText="1"/>
    </xf>
    <xf numFmtId="0" fontId="13" fillId="3" borderId="38" xfId="0" applyFont="1" applyFill="1" applyBorder="1" applyAlignment="1">
      <alignment horizontal="left" wrapText="1"/>
    </xf>
    <xf numFmtId="43" fontId="13" fillId="3" borderId="38" xfId="1" applyFont="1" applyFill="1" applyBorder="1" applyAlignment="1">
      <alignment horizontal="center"/>
    </xf>
    <xf numFmtId="14" fontId="13" fillId="3" borderId="38" xfId="0" applyNumberFormat="1" applyFont="1" applyFill="1" applyBorder="1" applyAlignment="1">
      <alignment horizontal="center"/>
    </xf>
    <xf numFmtId="9" fontId="13" fillId="3" borderId="38" xfId="0" applyNumberFormat="1" applyFont="1" applyFill="1" applyBorder="1" applyAlignment="1">
      <alignment horizontal="center"/>
    </xf>
    <xf numFmtId="43" fontId="13" fillId="3" borderId="38" xfId="1" applyFont="1" applyFill="1" applyBorder="1"/>
    <xf numFmtId="0" fontId="13" fillId="3" borderId="38" xfId="0" applyFont="1" applyFill="1" applyBorder="1" applyAlignment="1">
      <alignment horizontal="center"/>
    </xf>
    <xf numFmtId="0" fontId="13" fillId="3" borderId="39" xfId="0" applyFont="1" applyFill="1" applyBorder="1" applyAlignment="1">
      <alignment horizontal="center"/>
    </xf>
    <xf numFmtId="0" fontId="9" fillId="2" borderId="0" xfId="0" applyFont="1" applyFill="1" applyBorder="1"/>
    <xf numFmtId="0" fontId="17" fillId="2" borderId="40" xfId="0" applyFont="1" applyFill="1" applyBorder="1" applyAlignment="1" applyProtection="1">
      <alignment horizontal="center"/>
      <protection locked="0"/>
    </xf>
    <xf numFmtId="0" fontId="0" fillId="2" borderId="41" xfId="0" applyFill="1" applyBorder="1" applyProtection="1">
      <protection locked="0"/>
    </xf>
    <xf numFmtId="43" fontId="17" fillId="2" borderId="41" xfId="1" applyFont="1" applyFill="1" applyBorder="1" applyProtection="1">
      <protection locked="0"/>
    </xf>
    <xf numFmtId="14" fontId="2" fillId="2" borderId="41" xfId="0" applyNumberFormat="1" applyFont="1" applyFill="1" applyBorder="1" applyProtection="1">
      <protection locked="0"/>
    </xf>
    <xf numFmtId="0" fontId="2" fillId="2" borderId="41" xfId="0" applyFont="1" applyFill="1" applyBorder="1" applyProtection="1">
      <protection locked="0"/>
    </xf>
    <xf numFmtId="0" fontId="0" fillId="2" borderId="42" xfId="0" applyFill="1" applyBorder="1" applyProtection="1">
      <protection locked="0"/>
    </xf>
    <xf numFmtId="0" fontId="18" fillId="2" borderId="0" xfId="0" applyFont="1" applyFill="1" applyProtection="1">
      <protection locked="0"/>
    </xf>
    <xf numFmtId="0" fontId="11" fillId="2" borderId="0" xfId="0" applyFont="1" applyFill="1" applyBorder="1" applyProtection="1">
      <protection locked="0"/>
    </xf>
    <xf numFmtId="43" fontId="11" fillId="2" borderId="0" xfId="1" applyFont="1" applyFill="1" applyBorder="1" applyProtection="1">
      <protection locked="0"/>
    </xf>
    <xf numFmtId="14" fontId="11" fillId="2" borderId="0" xfId="0" applyNumberFormat="1" applyFont="1" applyFill="1" applyProtection="1">
      <protection locked="0"/>
    </xf>
    <xf numFmtId="0" fontId="19" fillId="2" borderId="0" xfId="0" applyFont="1" applyFill="1" applyProtection="1">
      <protection locked="0"/>
    </xf>
    <xf numFmtId="0" fontId="11" fillId="2" borderId="0" xfId="0" applyFont="1" applyFill="1" applyBorder="1" applyAlignment="1" applyProtection="1">
      <protection locked="0"/>
    </xf>
    <xf numFmtId="0" fontId="2" fillId="2" borderId="0" xfId="0" applyFont="1" applyFill="1" applyBorder="1" applyAlignment="1">
      <alignment vertical="center"/>
    </xf>
    <xf numFmtId="0" fontId="2" fillId="2" borderId="0" xfId="0" applyFont="1" applyFill="1" applyBorder="1"/>
    <xf numFmtId="0" fontId="2" fillId="2" borderId="0" xfId="0" applyFont="1" applyFill="1" applyBorder="1" applyProtection="1">
      <protection locked="0"/>
    </xf>
    <xf numFmtId="0" fontId="18" fillId="2" borderId="0" xfId="0" applyFont="1" applyFill="1" applyAlignment="1" applyProtection="1">
      <alignment horizontal="center"/>
      <protection locked="0"/>
    </xf>
    <xf numFmtId="0" fontId="19" fillId="2" borderId="0" xfId="0" applyFont="1" applyFill="1" applyAlignment="1" applyProtection="1">
      <alignment horizontal="center"/>
      <protection locked="0"/>
    </xf>
    <xf numFmtId="0" fontId="2" fillId="2" borderId="0" xfId="0" applyFont="1" applyFill="1" applyAlignment="1">
      <alignment horizontal="center"/>
    </xf>
    <xf numFmtId="0" fontId="7" fillId="2" borderId="10"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11"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27" xfId="0" applyFont="1" applyFill="1" applyBorder="1" applyAlignment="1">
      <alignment horizontal="center" vertical="center"/>
    </xf>
    <xf numFmtId="43" fontId="7" fillId="2" borderId="11" xfId="1" applyFont="1" applyFill="1" applyBorder="1" applyAlignment="1">
      <alignment horizontal="center" vertical="center"/>
    </xf>
    <xf numFmtId="43" fontId="7" fillId="2" borderId="5" xfId="1" applyFont="1" applyFill="1" applyBorder="1" applyAlignment="1">
      <alignment horizontal="center" vertical="center"/>
    </xf>
    <xf numFmtId="43" fontId="7" fillId="2" borderId="27" xfId="1" applyFont="1" applyFill="1" applyBorder="1" applyAlignment="1">
      <alignment horizontal="center" vertical="center"/>
    </xf>
    <xf numFmtId="14" fontId="7" fillId="2" borderId="12" xfId="0" applyNumberFormat="1" applyFont="1" applyFill="1" applyBorder="1" applyAlignment="1">
      <alignment horizontal="center" vertical="center" wrapText="1"/>
    </xf>
    <xf numFmtId="14" fontId="7" fillId="2" borderId="3" xfId="0" applyNumberFormat="1" applyFont="1" applyFill="1" applyBorder="1" applyAlignment="1">
      <alignment horizontal="center" vertical="center" wrapText="1"/>
    </xf>
    <xf numFmtId="14" fontId="7" fillId="2" borderId="25" xfId="0" applyNumberFormat="1" applyFont="1" applyFill="1" applyBorder="1" applyAlignment="1">
      <alignment horizontal="center" vertical="center" wrapText="1"/>
    </xf>
    <xf numFmtId="14" fontId="7" fillId="2" borderId="11" xfId="0" applyNumberFormat="1" applyFont="1" applyFill="1" applyBorder="1" applyAlignment="1">
      <alignment horizontal="center" vertical="center" wrapText="1"/>
    </xf>
    <xf numFmtId="14" fontId="7" fillId="2" borderId="5" xfId="0" applyNumberFormat="1" applyFont="1" applyFill="1" applyBorder="1" applyAlignment="1">
      <alignment horizontal="center" vertical="center"/>
    </xf>
    <xf numFmtId="14" fontId="7" fillId="2" borderId="27" xfId="0" applyNumberFormat="1" applyFont="1" applyFill="1" applyBorder="1" applyAlignment="1">
      <alignment horizontal="center" vertical="center"/>
    </xf>
    <xf numFmtId="0" fontId="2" fillId="2" borderId="11" xfId="0" applyFont="1" applyFill="1" applyBorder="1" applyAlignment="1">
      <alignment horizontal="center" vertical="center"/>
    </xf>
    <xf numFmtId="0" fontId="7" fillId="2" borderId="11" xfId="0" applyFont="1" applyFill="1" applyBorder="1" applyAlignment="1">
      <alignment horizontal="center" vertical="center" wrapText="1"/>
    </xf>
    <xf numFmtId="0" fontId="7" fillId="2" borderId="13"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28" xfId="0" applyFont="1" applyFill="1" applyBorder="1" applyAlignment="1">
      <alignment horizontal="center" vertical="center"/>
    </xf>
    <xf numFmtId="0" fontId="7" fillId="2" borderId="5" xfId="0" applyFont="1" applyFill="1" applyBorder="1" applyAlignment="1">
      <alignment horizontal="center" vertical="center" wrapText="1"/>
    </xf>
    <xf numFmtId="43" fontId="7" fillId="2" borderId="5" xfId="1" applyFont="1" applyFill="1" applyBorder="1" applyAlignment="1">
      <alignment horizontal="center" vertical="center" wrapText="1"/>
    </xf>
    <xf numFmtId="0" fontId="13" fillId="4" borderId="2" xfId="0" applyFont="1" applyFill="1" applyBorder="1" applyAlignment="1">
      <alignment horizontal="center"/>
    </xf>
    <xf numFmtId="0" fontId="13" fillId="4" borderId="3" xfId="0" applyFont="1" applyFill="1" applyBorder="1" applyAlignment="1">
      <alignment horizontal="center"/>
    </xf>
    <xf numFmtId="0" fontId="13" fillId="4" borderId="4" xfId="0" applyFont="1" applyFill="1" applyBorder="1" applyAlignment="1">
      <alignment horizontal="center"/>
    </xf>
    <xf numFmtId="0" fontId="13" fillId="4" borderId="17" xfId="0" applyFont="1" applyFill="1" applyBorder="1" applyAlignment="1">
      <alignment horizontal="center"/>
    </xf>
    <xf numFmtId="0" fontId="13" fillId="4" borderId="19" xfId="0" applyFont="1" applyFill="1" applyBorder="1" applyAlignment="1">
      <alignment horizontal="center"/>
    </xf>
    <xf numFmtId="0" fontId="13" fillId="4" borderId="21" xfId="0" applyFont="1" applyFill="1" applyBorder="1" applyAlignment="1">
      <alignment horizontal="center"/>
    </xf>
    <xf numFmtId="0" fontId="15" fillId="4" borderId="18" xfId="0" applyFont="1" applyFill="1" applyBorder="1" applyAlignment="1">
      <alignment vertical="top" wrapText="1"/>
    </xf>
    <xf numFmtId="0" fontId="15" fillId="4" borderId="20" xfId="0" applyFont="1" applyFill="1" applyBorder="1" applyAlignment="1">
      <alignment vertical="top" wrapText="1"/>
    </xf>
    <xf numFmtId="0" fontId="0" fillId="4" borderId="3" xfId="0" applyFill="1" applyBorder="1" applyAlignment="1">
      <alignment horizontal="center"/>
    </xf>
    <xf numFmtId="0" fontId="0" fillId="4" borderId="4" xfId="0" applyFill="1" applyBorder="1" applyAlignment="1">
      <alignment horizontal="center"/>
    </xf>
    <xf numFmtId="43" fontId="0" fillId="4" borderId="3" xfId="1" applyFont="1" applyFill="1" applyBorder="1" applyAlignment="1">
      <alignment horizontal="center"/>
    </xf>
    <xf numFmtId="43" fontId="0" fillId="4" borderId="4" xfId="1" applyFont="1" applyFill="1" applyBorder="1" applyAlignment="1">
      <alignment horizontal="center"/>
    </xf>
    <xf numFmtId="14" fontId="0" fillId="4" borderId="3" xfId="0" applyNumberFormat="1" applyFill="1" applyBorder="1" applyAlignment="1">
      <alignment horizontal="center"/>
    </xf>
    <xf numFmtId="14" fontId="0" fillId="4" borderId="4" xfId="0" applyNumberFormat="1" applyFill="1" applyBorder="1" applyAlignment="1">
      <alignment horizontal="center"/>
    </xf>
    <xf numFmtId="0" fontId="16" fillId="4" borderId="16" xfId="0" applyFont="1" applyFill="1" applyBorder="1" applyAlignment="1">
      <alignment horizontal="left" vertical="top" wrapText="1"/>
    </xf>
    <xf numFmtId="0" fontId="16" fillId="4" borderId="22" xfId="0" applyFont="1" applyFill="1" applyBorder="1" applyAlignment="1">
      <alignment horizontal="left" vertical="top"/>
    </xf>
    <xf numFmtId="0" fontId="16" fillId="4" borderId="20" xfId="0" applyFont="1" applyFill="1" applyBorder="1" applyAlignment="1">
      <alignment horizontal="left" vertical="top"/>
    </xf>
    <xf numFmtId="43" fontId="13" fillId="4" borderId="2" xfId="1" applyFont="1" applyFill="1" applyBorder="1" applyAlignment="1">
      <alignment horizontal="center"/>
    </xf>
    <xf numFmtId="43" fontId="13" fillId="4" borderId="6" xfId="1" applyFont="1" applyFill="1" applyBorder="1" applyAlignment="1">
      <alignment horizontal="center"/>
    </xf>
    <xf numFmtId="43" fontId="13" fillId="4" borderId="4" xfId="1" applyFont="1" applyFill="1" applyBorder="1" applyAlignment="1">
      <alignment horizontal="center"/>
    </xf>
    <xf numFmtId="14" fontId="13" fillId="4" borderId="2" xfId="0" applyNumberFormat="1" applyFont="1" applyFill="1" applyBorder="1" applyAlignment="1">
      <alignment horizontal="center"/>
    </xf>
    <xf numFmtId="14" fontId="13" fillId="4" borderId="3" xfId="0" applyNumberFormat="1" applyFont="1" applyFill="1" applyBorder="1" applyAlignment="1">
      <alignment horizontal="center"/>
    </xf>
    <xf numFmtId="14" fontId="13" fillId="4" borderId="4" xfId="0" applyNumberFormat="1" applyFont="1" applyFill="1" applyBorder="1" applyAlignment="1">
      <alignment horizontal="center"/>
    </xf>
    <xf numFmtId="0" fontId="0" fillId="4" borderId="19" xfId="0" applyFill="1" applyBorder="1" applyAlignment="1">
      <alignment horizontal="center"/>
    </xf>
    <xf numFmtId="0" fontId="0" fillId="4" borderId="21" xfId="0" applyFill="1" applyBorder="1" applyAlignment="1">
      <alignment horizontal="center"/>
    </xf>
    <xf numFmtId="43" fontId="13" fillId="4" borderId="3" xfId="1" applyFont="1" applyFill="1" applyBorder="1" applyAlignment="1">
      <alignment horizontal="center"/>
    </xf>
    <xf numFmtId="0" fontId="16" fillId="4" borderId="16" xfId="0" applyFont="1" applyFill="1" applyBorder="1" applyAlignment="1">
      <alignment horizontal="left" vertical="center" wrapText="1"/>
    </xf>
    <xf numFmtId="0" fontId="16" fillId="4" borderId="18" xfId="0" applyFont="1" applyFill="1" applyBorder="1" applyAlignment="1">
      <alignment horizontal="left" vertical="center"/>
    </xf>
    <xf numFmtId="0" fontId="13" fillId="4" borderId="2" xfId="0" applyFont="1" applyFill="1" applyBorder="1" applyAlignment="1">
      <alignment horizontal="left"/>
    </xf>
    <xf numFmtId="0" fontId="13" fillId="4" borderId="3" xfId="0" applyFont="1" applyFill="1" applyBorder="1" applyAlignment="1">
      <alignment horizontal="left"/>
    </xf>
    <xf numFmtId="0" fontId="0" fillId="2" borderId="8" xfId="0" applyFill="1" applyBorder="1" applyAlignment="1" applyProtection="1">
      <alignment horizontal="center"/>
      <protection locked="0"/>
    </xf>
    <xf numFmtId="0" fontId="0" fillId="2" borderId="0" xfId="0" applyFill="1" applyAlignment="1" applyProtection="1">
      <alignment horizontal="center"/>
      <protection locked="0"/>
    </xf>
    <xf numFmtId="0" fontId="0" fillId="2" borderId="2"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2" fillId="2" borderId="5" xfId="0" applyFont="1" applyFill="1" applyBorder="1" applyAlignment="1">
      <alignment horizontal="center" vertical="center"/>
    </xf>
    <xf numFmtId="0" fontId="6" fillId="2" borderId="2" xfId="0" applyFont="1" applyFill="1" applyBorder="1" applyAlignment="1">
      <alignment vertical="top" wrapText="1"/>
    </xf>
    <xf numFmtId="0" fontId="6" fillId="2" borderId="3" xfId="0" applyFont="1" applyFill="1" applyBorder="1" applyAlignment="1">
      <alignment vertical="top" wrapText="1"/>
    </xf>
    <xf numFmtId="0" fontId="6" fillId="2" borderId="4" xfId="0" applyFont="1" applyFill="1" applyBorder="1" applyAlignment="1">
      <alignment vertical="top" wrapText="1"/>
    </xf>
    <xf numFmtId="0" fontId="6" fillId="2" borderId="2" xfId="0" applyFont="1" applyFill="1" applyBorder="1" applyAlignment="1">
      <alignment horizontal="left" vertical="top" wrapText="1"/>
    </xf>
    <xf numFmtId="0" fontId="6" fillId="2" borderId="1" xfId="0" applyFont="1" applyFill="1" applyBorder="1" applyAlignment="1">
      <alignment horizontal="left" vertical="top"/>
    </xf>
    <xf numFmtId="0" fontId="6" fillId="2" borderId="4" xfId="0" applyFont="1" applyFill="1" applyBorder="1" applyAlignment="1">
      <alignment horizontal="left" vertical="top"/>
    </xf>
    <xf numFmtId="0" fontId="0" fillId="2" borderId="6" xfId="0" applyFill="1" applyBorder="1" applyAlignment="1">
      <alignment horizontal="center"/>
    </xf>
    <xf numFmtId="0" fontId="21" fillId="2" borderId="0" xfId="2" applyFont="1" applyAlignment="1">
      <alignment vertical="center"/>
    </xf>
    <xf numFmtId="0" fontId="22" fillId="2" borderId="0" xfId="2" applyFont="1" applyAlignment="1">
      <alignment vertical="center"/>
    </xf>
    <xf numFmtId="0" fontId="22" fillId="2" borderId="0" xfId="2" applyFont="1"/>
    <xf numFmtId="0" fontId="23" fillId="2" borderId="0" xfId="2" applyFont="1" applyAlignment="1">
      <alignment horizontal="center" vertical="center"/>
    </xf>
    <xf numFmtId="0" fontId="24" fillId="2" borderId="0" xfId="2" applyFont="1"/>
    <xf numFmtId="0" fontId="25" fillId="2" borderId="0" xfId="2" applyFont="1" applyAlignment="1">
      <alignment vertical="center"/>
    </xf>
    <xf numFmtId="0" fontId="26" fillId="2" borderId="0" xfId="2" applyFont="1"/>
    <xf numFmtId="0" fontId="25" fillId="2" borderId="0" xfId="2" applyFont="1"/>
    <xf numFmtId="0" fontId="25" fillId="2" borderId="0" xfId="2" applyFont="1" applyAlignment="1">
      <alignment wrapText="1"/>
    </xf>
    <xf numFmtId="0" fontId="24" fillId="2" borderId="0" xfId="2" applyFont="1" applyAlignment="1">
      <alignment horizontal="center"/>
    </xf>
    <xf numFmtId="0" fontId="27" fillId="2" borderId="9" xfId="2" applyFont="1" applyBorder="1" applyAlignment="1">
      <alignment horizontal="center" vertical="center" wrapText="1"/>
    </xf>
    <xf numFmtId="0" fontId="28" fillId="2" borderId="43" xfId="2" applyFont="1" applyBorder="1" applyAlignment="1">
      <alignment horizontal="center" vertical="center" wrapText="1"/>
    </xf>
    <xf numFmtId="0" fontId="28" fillId="2" borderId="44" xfId="2" applyFont="1" applyBorder="1" applyAlignment="1">
      <alignment horizontal="center" vertical="center" wrapText="1"/>
    </xf>
    <xf numFmtId="0" fontId="27" fillId="2" borderId="9" xfId="2" applyFont="1" applyBorder="1" applyAlignment="1">
      <alignment vertical="center" wrapText="1"/>
    </xf>
    <xf numFmtId="0" fontId="22" fillId="2" borderId="0" xfId="2" applyFont="1" applyAlignment="1">
      <alignment horizontal="center"/>
    </xf>
    <xf numFmtId="0" fontId="27" fillId="2" borderId="9" xfId="2" applyFont="1" applyBorder="1" applyAlignment="1">
      <alignment horizontal="center" vertical="center" wrapText="1"/>
    </xf>
    <xf numFmtId="9" fontId="27" fillId="2" borderId="9" xfId="2" applyNumberFormat="1" applyFont="1" applyBorder="1" applyAlignment="1">
      <alignment horizontal="center" vertical="center" wrapText="1"/>
    </xf>
    <xf numFmtId="0" fontId="27" fillId="2" borderId="9" xfId="2" applyFont="1" applyBorder="1" applyAlignment="1">
      <alignment horizontal="center" vertical="center"/>
    </xf>
    <xf numFmtId="9" fontId="28" fillId="2" borderId="9" xfId="2" applyNumberFormat="1" applyFont="1" applyBorder="1" applyAlignment="1">
      <alignment horizontal="center" vertical="center" wrapText="1"/>
    </xf>
    <xf numFmtId="0" fontId="29" fillId="2" borderId="9" xfId="2" applyFont="1" applyBorder="1" applyAlignment="1">
      <alignment vertical="center" wrapText="1"/>
    </xf>
    <xf numFmtId="164" fontId="24" fillId="2" borderId="9" xfId="3" applyFont="1" applyFill="1" applyBorder="1" applyAlignment="1">
      <alignment vertical="center"/>
    </xf>
    <xf numFmtId="0" fontId="30" fillId="2" borderId="9" xfId="2" applyFont="1" applyBorder="1" applyAlignment="1">
      <alignment vertical="center" wrapText="1"/>
    </xf>
    <xf numFmtId="164" fontId="30" fillId="2" borderId="9" xfId="3" applyFont="1" applyBorder="1" applyAlignment="1">
      <alignment vertical="center"/>
    </xf>
    <xf numFmtId="4" fontId="22" fillId="2" borderId="0" xfId="2" applyNumberFormat="1" applyFont="1"/>
    <xf numFmtId="164" fontId="30" fillId="2" borderId="45" xfId="2" applyNumberFormat="1" applyFont="1" applyBorder="1" applyAlignment="1">
      <alignment vertical="center"/>
    </xf>
    <xf numFmtId="164" fontId="30" fillId="2" borderId="9" xfId="3" applyFont="1" applyBorder="1" applyAlignment="1">
      <alignment horizontal="center" vertical="center"/>
    </xf>
    <xf numFmtId="0" fontId="30" fillId="2" borderId="9" xfId="2" applyFont="1" applyBorder="1" applyAlignment="1">
      <alignment vertical="center"/>
    </xf>
    <xf numFmtId="164" fontId="30" fillId="2" borderId="9" xfId="3" applyFont="1" applyFill="1" applyBorder="1" applyAlignment="1">
      <alignment vertical="center"/>
    </xf>
    <xf numFmtId="0" fontId="34" fillId="2" borderId="9" xfId="2" applyFont="1" applyBorder="1" applyAlignment="1">
      <alignment vertical="center" wrapText="1"/>
    </xf>
    <xf numFmtId="164" fontId="34" fillId="2" borderId="9" xfId="3" applyFont="1" applyFill="1" applyBorder="1" applyAlignment="1">
      <alignment vertical="center"/>
    </xf>
    <xf numFmtId="4" fontId="26" fillId="2" borderId="0" xfId="2" applyNumberFormat="1" applyFont="1" applyAlignment="1">
      <alignment vertical="center"/>
    </xf>
    <xf numFmtId="0" fontId="24" fillId="2" borderId="9" xfId="2" applyFont="1" applyBorder="1" applyAlignment="1">
      <alignment vertical="center" wrapText="1"/>
    </xf>
    <xf numFmtId="0" fontId="30" fillId="2" borderId="9" xfId="2" applyFont="1" applyBorder="1" applyAlignment="1">
      <alignment horizontal="left" vertical="top" wrapText="1"/>
    </xf>
    <xf numFmtId="164" fontId="30" fillId="2" borderId="9" xfId="3" applyFont="1" applyFill="1" applyBorder="1" applyAlignment="1">
      <alignment horizontal="center" vertical="center"/>
    </xf>
    <xf numFmtId="164" fontId="30" fillId="2" borderId="9" xfId="4" applyFont="1" applyBorder="1" applyAlignment="1">
      <alignment vertical="center"/>
    </xf>
    <xf numFmtId="0" fontId="24" fillId="2" borderId="9" xfId="2" applyFont="1" applyBorder="1" applyAlignment="1">
      <alignment horizontal="left" vertical="center" wrapText="1"/>
    </xf>
    <xf numFmtId="0" fontId="36" fillId="2" borderId="9" xfId="2" applyFont="1" applyBorder="1" applyAlignment="1">
      <alignment vertical="center" wrapText="1"/>
    </xf>
    <xf numFmtId="0" fontId="30" fillId="2" borderId="45" xfId="2" applyFont="1" applyBorder="1" applyAlignment="1">
      <alignment vertical="center" wrapText="1"/>
    </xf>
    <xf numFmtId="164" fontId="30" fillId="2" borderId="0" xfId="2" applyNumberFormat="1" applyFont="1" applyAlignment="1">
      <alignment vertical="center"/>
    </xf>
    <xf numFmtId="0" fontId="30" fillId="2" borderId="0" xfId="2" applyFont="1" applyAlignment="1">
      <alignment vertical="center" wrapText="1"/>
    </xf>
    <xf numFmtId="0" fontId="22" fillId="2" borderId="9" xfId="2" applyFont="1" applyBorder="1" applyAlignment="1">
      <alignment vertical="center"/>
    </xf>
    <xf numFmtId="164" fontId="30" fillId="2" borderId="9" xfId="2" applyNumberFormat="1" applyFont="1" applyBorder="1" applyAlignment="1">
      <alignment vertical="center"/>
    </xf>
    <xf numFmtId="43" fontId="24" fillId="2" borderId="9" xfId="2" applyNumberFormat="1" applyFont="1" applyBorder="1" applyAlignment="1">
      <alignment vertical="center"/>
    </xf>
    <xf numFmtId="0" fontId="24" fillId="2" borderId="45" xfId="2" applyFont="1" applyBorder="1" applyAlignment="1">
      <alignment vertical="center" wrapText="1"/>
    </xf>
    <xf numFmtId="0" fontId="26" fillId="2" borderId="0" xfId="2" applyFont="1" applyAlignment="1">
      <alignment vertical="center"/>
    </xf>
    <xf numFmtId="164" fontId="24" fillId="2" borderId="45" xfId="2" applyNumberFormat="1" applyFont="1" applyBorder="1" applyAlignment="1">
      <alignment vertical="center"/>
    </xf>
    <xf numFmtId="164" fontId="24" fillId="2" borderId="9" xfId="2" applyNumberFormat="1" applyFont="1" applyBorder="1" applyAlignment="1">
      <alignment vertical="center"/>
    </xf>
    <xf numFmtId="164" fontId="37" fillId="2" borderId="9" xfId="2" applyNumberFormat="1" applyFont="1" applyBorder="1" applyAlignment="1">
      <alignment vertical="center"/>
    </xf>
    <xf numFmtId="0" fontId="34" fillId="2" borderId="46" xfId="2" applyFont="1" applyBorder="1" applyAlignment="1">
      <alignment vertical="center" wrapText="1"/>
    </xf>
    <xf numFmtId="164" fontId="34" fillId="2" borderId="46" xfId="2" applyNumberFormat="1" applyFont="1" applyBorder="1" applyAlignment="1">
      <alignment vertical="center"/>
    </xf>
    <xf numFmtId="164" fontId="37" fillId="2" borderId="46" xfId="2" applyNumberFormat="1" applyFont="1" applyBorder="1" applyAlignment="1">
      <alignment vertical="center"/>
    </xf>
    <xf numFmtId="0" fontId="38" fillId="2" borderId="0" xfId="2" applyFont="1" applyAlignment="1">
      <alignment horizontal="left" vertical="top" wrapText="1"/>
    </xf>
    <xf numFmtId="0" fontId="39" fillId="2" borderId="0" xfId="2" applyFont="1" applyAlignment="1">
      <alignment vertical="top" wrapText="1"/>
    </xf>
    <xf numFmtId="0" fontId="30" fillId="2" borderId="0" xfId="2" applyFont="1" applyAlignment="1">
      <alignment vertical="center"/>
    </xf>
    <xf numFmtId="0" fontId="40" fillId="2" borderId="0" xfId="2" applyFont="1"/>
    <xf numFmtId="0" fontId="24" fillId="2" borderId="0" xfId="2" applyFont="1" applyAlignment="1">
      <alignment horizontal="left"/>
    </xf>
    <xf numFmtId="0" fontId="40" fillId="2" borderId="0" xfId="2" applyFont="1" applyAlignment="1">
      <alignment vertical="top"/>
    </xf>
    <xf numFmtId="0" fontId="34" fillId="2" borderId="0" xfId="2" applyFont="1" applyAlignment="1">
      <alignment horizontal="left"/>
    </xf>
    <xf numFmtId="0" fontId="22" fillId="2" borderId="0" xfId="2" applyFont="1" applyAlignment="1">
      <alignment horizontal="left"/>
    </xf>
    <xf numFmtId="0" fontId="34" fillId="2" borderId="0" xfId="2" applyFont="1" applyAlignment="1">
      <alignment vertical="center"/>
    </xf>
    <xf numFmtId="0" fontId="40" fillId="2" borderId="0" xfId="2" applyFont="1" applyAlignment="1">
      <alignment horizontal="left"/>
    </xf>
    <xf numFmtId="0" fontId="30" fillId="2" borderId="0" xfId="2" applyFont="1" applyAlignment="1">
      <alignment horizontal="left"/>
    </xf>
    <xf numFmtId="0" fontId="40" fillId="2" borderId="0" xfId="2" applyFont="1" applyAlignment="1">
      <alignment vertical="center"/>
    </xf>
    <xf numFmtId="0" fontId="33" fillId="2" borderId="0" xfId="2" applyFont="1" applyAlignment="1">
      <alignment horizontal="left"/>
    </xf>
    <xf numFmtId="0" fontId="22" fillId="2" borderId="0" xfId="2" applyFont="1" applyAlignment="1">
      <alignment vertical="center" wrapText="1"/>
    </xf>
    <xf numFmtId="0" fontId="21" fillId="2" borderId="0" xfId="2" applyFont="1"/>
    <xf numFmtId="0" fontId="41" fillId="2" borderId="0" xfId="2" applyFont="1"/>
    <xf numFmtId="0" fontId="42" fillId="2" borderId="0" xfId="2" applyFont="1" applyAlignment="1">
      <alignment horizontal="center"/>
    </xf>
    <xf numFmtId="0" fontId="42" fillId="2" borderId="0" xfId="2" applyFont="1"/>
    <xf numFmtId="0" fontId="43" fillId="2" borderId="0" xfId="2" applyFont="1" applyAlignment="1">
      <alignment vertical="center"/>
    </xf>
    <xf numFmtId="0" fontId="44" fillId="2" borderId="0" xfId="2" applyFont="1"/>
    <xf numFmtId="0" fontId="41" fillId="2" borderId="0" xfId="2" applyFont="1" applyAlignment="1">
      <alignment horizontal="center"/>
    </xf>
    <xf numFmtId="0" fontId="43" fillId="2" borderId="0" xfId="2" applyFont="1"/>
    <xf numFmtId="0" fontId="43" fillId="2" borderId="0" xfId="2" applyFont="1" applyAlignment="1">
      <alignment wrapText="1"/>
    </xf>
    <xf numFmtId="165" fontId="41" fillId="2" borderId="0" xfId="2" quotePrefix="1" applyNumberFormat="1" applyFont="1"/>
    <xf numFmtId="0" fontId="41" fillId="2" borderId="47" xfId="2" applyFont="1" applyBorder="1"/>
    <xf numFmtId="4" fontId="41" fillId="2" borderId="47" xfId="2" quotePrefix="1" applyNumberFormat="1" applyFont="1" applyBorder="1" applyAlignment="1">
      <alignment horizontal="center"/>
    </xf>
    <xf numFmtId="0" fontId="41" fillId="2" borderId="48" xfId="2" applyFont="1" applyBorder="1"/>
    <xf numFmtId="4" fontId="41" fillId="2" borderId="47" xfId="2" quotePrefix="1" applyNumberFormat="1" applyFont="1" applyBorder="1" applyAlignment="1">
      <alignment horizontal="right"/>
    </xf>
    <xf numFmtId="164" fontId="41" fillId="2" borderId="48" xfId="3" applyFont="1" applyBorder="1"/>
    <xf numFmtId="165" fontId="41" fillId="2" borderId="47" xfId="3" quotePrefix="1" applyNumberFormat="1" applyFont="1" applyBorder="1"/>
    <xf numFmtId="165" fontId="42" fillId="2" borderId="49" xfId="3" applyNumberFormat="1" applyFont="1" applyBorder="1"/>
    <xf numFmtId="166" fontId="41" fillId="2" borderId="0" xfId="3" applyNumberFormat="1" applyFont="1" applyBorder="1"/>
    <xf numFmtId="0" fontId="1" fillId="2" borderId="0" xfId="2" applyProtection="1">
      <protection locked="0"/>
    </xf>
    <xf numFmtId="0" fontId="42" fillId="2" borderId="0" xfId="2" applyFont="1" applyAlignment="1">
      <alignment horizontal="left"/>
    </xf>
    <xf numFmtId="0" fontId="45" fillId="2" borderId="0" xfId="2" applyFont="1" applyAlignment="1">
      <alignment horizontal="left"/>
    </xf>
    <xf numFmtId="0" fontId="45" fillId="2" borderId="0" xfId="2" applyFont="1"/>
    <xf numFmtId="0" fontId="48" fillId="2" borderId="0" xfId="5" applyFont="1"/>
    <xf numFmtId="164" fontId="49" fillId="2" borderId="0" xfId="6" applyFont="1"/>
    <xf numFmtId="0" fontId="49" fillId="2" borderId="0" xfId="5" applyFont="1"/>
    <xf numFmtId="0" fontId="43" fillId="2" borderId="0" xfId="2" applyFont="1" applyAlignment="1">
      <alignment horizontal="center"/>
    </xf>
    <xf numFmtId="15" fontId="48" fillId="2" borderId="0" xfId="5" applyNumberFormat="1" applyFont="1"/>
    <xf numFmtId="0" fontId="2" fillId="2" borderId="0" xfId="2" applyFont="1"/>
    <xf numFmtId="0" fontId="49" fillId="2" borderId="50" xfId="5" applyFont="1" applyBorder="1"/>
    <xf numFmtId="0" fontId="48" fillId="2" borderId="51" xfId="5" applyFont="1" applyBorder="1"/>
    <xf numFmtId="0" fontId="49" fillId="2" borderId="51" xfId="5" applyFont="1" applyBorder="1"/>
    <xf numFmtId="164" fontId="49" fillId="2" borderId="52" xfId="6" applyFont="1" applyBorder="1"/>
    <xf numFmtId="0" fontId="49" fillId="2" borderId="22" xfId="5" applyFont="1" applyBorder="1"/>
    <xf numFmtId="0" fontId="50" fillId="2" borderId="0" xfId="5" applyFont="1"/>
    <xf numFmtId="164" fontId="49" fillId="2" borderId="53" xfId="6" applyFont="1" applyBorder="1"/>
    <xf numFmtId="165" fontId="51" fillId="2" borderId="53" xfId="7" applyNumberFormat="1" applyFont="1" applyFill="1" applyBorder="1"/>
    <xf numFmtId="164" fontId="51" fillId="2" borderId="53" xfId="8" applyFont="1" applyFill="1" applyBorder="1"/>
    <xf numFmtId="164" fontId="49" fillId="2" borderId="54" xfId="6" applyFont="1" applyBorder="1"/>
    <xf numFmtId="164" fontId="48" fillId="2" borderId="55" xfId="6" applyFont="1" applyBorder="1"/>
    <xf numFmtId="43" fontId="51" fillId="2" borderId="53" xfId="8" applyNumberFormat="1" applyFont="1" applyBorder="1"/>
    <xf numFmtId="164" fontId="49" fillId="2" borderId="53" xfId="8" applyFont="1" applyBorder="1"/>
    <xf numFmtId="165" fontId="48" fillId="2" borderId="55" xfId="6" applyNumberFormat="1" applyFont="1" applyBorder="1"/>
    <xf numFmtId="164" fontId="48" fillId="2" borderId="0" xfId="6" applyFont="1"/>
    <xf numFmtId="164" fontId="49" fillId="2" borderId="0" xfId="5" applyNumberFormat="1" applyFont="1"/>
    <xf numFmtId="0" fontId="49" fillId="2" borderId="0" xfId="5" applyFont="1" applyAlignment="1">
      <alignment wrapText="1"/>
    </xf>
    <xf numFmtId="164" fontId="49" fillId="2" borderId="53" xfId="5" applyNumberFormat="1" applyFont="1" applyBorder="1"/>
    <xf numFmtId="0" fontId="51" fillId="2" borderId="0" xfId="9" applyFont="1"/>
    <xf numFmtId="164" fontId="52" fillId="2" borderId="53" xfId="7" applyFont="1" applyFill="1" applyBorder="1" applyAlignment="1">
      <alignment horizontal="center"/>
    </xf>
    <xf numFmtId="164" fontId="53" fillId="2" borderId="0" xfId="6" applyFont="1"/>
    <xf numFmtId="164" fontId="49" fillId="2" borderId="22" xfId="6" applyFont="1" applyBorder="1"/>
    <xf numFmtId="43" fontId="49" fillId="2" borderId="53" xfId="6" applyNumberFormat="1" applyFont="1" applyBorder="1"/>
    <xf numFmtId="164" fontId="49" fillId="2" borderId="53" xfId="2" applyNumberFormat="1" applyFont="1" applyBorder="1"/>
    <xf numFmtId="164" fontId="48" fillId="2" borderId="53" xfId="6" applyFont="1" applyBorder="1"/>
    <xf numFmtId="165" fontId="48" fillId="2" borderId="53" xfId="6" applyNumberFormat="1" applyFont="1" applyBorder="1"/>
    <xf numFmtId="0" fontId="49" fillId="2" borderId="0" xfId="6" applyNumberFormat="1" applyFont="1"/>
    <xf numFmtId="165" fontId="48" fillId="2" borderId="56" xfId="6" applyNumberFormat="1" applyFont="1" applyBorder="1"/>
    <xf numFmtId="164" fontId="49" fillId="2" borderId="57" xfId="6" applyFont="1" applyBorder="1"/>
    <xf numFmtId="0" fontId="48" fillId="2" borderId="58" xfId="5" applyFont="1" applyBorder="1"/>
    <xf numFmtId="0" fontId="49" fillId="2" borderId="58" xfId="5" applyFont="1" applyBorder="1"/>
    <xf numFmtId="167" fontId="48" fillId="2" borderId="59" xfId="6" applyNumberFormat="1" applyFont="1" applyBorder="1"/>
    <xf numFmtId="0" fontId="21" fillId="2" borderId="51" xfId="2" applyFont="1" applyBorder="1" applyAlignment="1" applyProtection="1">
      <alignment horizontal="left" vertical="top" wrapText="1"/>
      <protection locked="0"/>
    </xf>
    <xf numFmtId="0" fontId="21" fillId="2" borderId="0" xfId="2" applyFont="1" applyAlignment="1" applyProtection="1">
      <alignment horizontal="left" vertical="top" wrapText="1"/>
      <protection locked="0"/>
    </xf>
    <xf numFmtId="164" fontId="26" fillId="2" borderId="0" xfId="8" applyFont="1" applyFill="1"/>
    <xf numFmtId="0" fontId="41" fillId="2" borderId="0" xfId="5" applyFont="1"/>
    <xf numFmtId="164" fontId="48" fillId="2" borderId="0" xfId="8" applyFont="1"/>
    <xf numFmtId="164" fontId="54" fillId="2" borderId="0" xfId="8" applyFont="1" applyFill="1"/>
    <xf numFmtId="164" fontId="55" fillId="2" borderId="0" xfId="8" applyFont="1" applyFill="1"/>
    <xf numFmtId="0" fontId="56" fillId="2" borderId="0" xfId="5" applyFont="1"/>
    <xf numFmtId="0" fontId="57" fillId="2" borderId="0" xfId="2" applyFont="1" applyAlignment="1">
      <alignment horizontal="center"/>
    </xf>
    <xf numFmtId="0" fontId="4" fillId="2" borderId="0" xfId="10" applyFont="1" applyAlignment="1">
      <alignment vertical="center"/>
    </xf>
    <xf numFmtId="0" fontId="4" fillId="2" borderId="0" xfId="10" applyFont="1" applyAlignment="1">
      <alignment vertical="center" wrapText="1"/>
    </xf>
    <xf numFmtId="10" fontId="0" fillId="2" borderId="0" xfId="11" applyNumberFormat="1" applyFont="1" applyFill="1"/>
    <xf numFmtId="0" fontId="20" fillId="2" borderId="0" xfId="10"/>
    <xf numFmtId="0" fontId="4" fillId="2" borderId="0" xfId="10" applyFont="1" applyAlignment="1">
      <alignment vertical="top" wrapText="1"/>
    </xf>
    <xf numFmtId="0" fontId="2" fillId="2" borderId="50" xfId="10" applyFont="1" applyBorder="1" applyAlignment="1">
      <alignment horizontal="center"/>
    </xf>
    <xf numFmtId="0" fontId="2" fillId="2" borderId="51" xfId="10" applyFont="1" applyBorder="1" applyAlignment="1">
      <alignment horizontal="center"/>
    </xf>
    <xf numFmtId="0" fontId="2" fillId="2" borderId="52" xfId="10" applyFont="1" applyBorder="1" applyAlignment="1">
      <alignment horizontal="center"/>
    </xf>
    <xf numFmtId="0" fontId="2" fillId="2" borderId="22" xfId="10" applyFont="1" applyBorder="1" applyAlignment="1">
      <alignment horizontal="center"/>
    </xf>
    <xf numFmtId="0" fontId="2" fillId="2" borderId="0" xfId="10" applyFont="1" applyAlignment="1">
      <alignment horizontal="center"/>
    </xf>
    <xf numFmtId="10" fontId="2" fillId="2" borderId="0" xfId="11" applyNumberFormat="1" applyFont="1" applyFill="1" applyBorder="1" applyAlignment="1">
      <alignment horizontal="center"/>
    </xf>
    <xf numFmtId="0" fontId="2" fillId="2" borderId="53" xfId="10" applyFont="1" applyBorder="1" applyAlignment="1">
      <alignment horizontal="center"/>
    </xf>
    <xf numFmtId="0" fontId="2" fillId="2" borderId="22" xfId="10" applyFont="1" applyBorder="1" applyAlignment="1">
      <alignment vertical="center"/>
    </xf>
    <xf numFmtId="0" fontId="20" fillId="2" borderId="0" xfId="10" applyAlignment="1">
      <alignment horizontal="left" vertical="center"/>
    </xf>
    <xf numFmtId="0" fontId="2" fillId="2" borderId="0" xfId="10" applyFont="1" applyAlignment="1">
      <alignment vertical="center"/>
    </xf>
    <xf numFmtId="10" fontId="0" fillId="2" borderId="0" xfId="11" applyNumberFormat="1" applyFont="1" applyFill="1" applyBorder="1"/>
    <xf numFmtId="0" fontId="20" fillId="2" borderId="53" xfId="10" applyBorder="1"/>
    <xf numFmtId="0" fontId="2" fillId="2" borderId="22" xfId="10" applyFont="1" applyBorder="1"/>
    <xf numFmtId="0" fontId="8" fillId="2" borderId="0" xfId="10" applyFont="1" applyAlignment="1">
      <alignment horizontal="left" wrapText="1"/>
    </xf>
    <xf numFmtId="0" fontId="20" fillId="2" borderId="0" xfId="10" applyAlignment="1">
      <alignment wrapText="1"/>
    </xf>
    <xf numFmtId="0" fontId="2" fillId="2" borderId="0" xfId="10" applyFont="1" applyAlignment="1">
      <alignment wrapText="1"/>
    </xf>
    <xf numFmtId="0" fontId="20" fillId="2" borderId="0" xfId="10" applyAlignment="1">
      <alignment horizontal="left" wrapText="1"/>
    </xf>
    <xf numFmtId="0" fontId="20" fillId="2" borderId="0" xfId="10" applyAlignment="1">
      <alignment horizontal="left"/>
    </xf>
    <xf numFmtId="0" fontId="2" fillId="2" borderId="14" xfId="10" applyFont="1" applyBorder="1" applyAlignment="1">
      <alignment horizontal="center" vertical="center" wrapText="1"/>
    </xf>
    <xf numFmtId="0" fontId="2" fillId="2" borderId="5" xfId="10" applyFont="1" applyBorder="1" applyAlignment="1">
      <alignment horizontal="center" vertical="center" wrapText="1"/>
    </xf>
    <xf numFmtId="0" fontId="2" fillId="2" borderId="60" xfId="10" applyFont="1" applyBorder="1" applyAlignment="1">
      <alignment horizontal="center" vertical="center" wrapText="1"/>
    </xf>
    <xf numFmtId="0" fontId="2" fillId="2" borderId="61" xfId="10" applyFont="1" applyBorder="1" applyAlignment="1">
      <alignment horizontal="center" vertical="center" wrapText="1"/>
    </xf>
    <xf numFmtId="0" fontId="2" fillId="2" borderId="2" xfId="10" applyFont="1" applyBorder="1" applyAlignment="1">
      <alignment horizontal="center" vertical="center" wrapText="1"/>
    </xf>
    <xf numFmtId="0" fontId="2" fillId="2" borderId="17" xfId="10" applyFont="1" applyBorder="1" applyAlignment="1">
      <alignment horizontal="center" vertical="center" wrapText="1"/>
    </xf>
    <xf numFmtId="0" fontId="20" fillId="2" borderId="0" xfId="10" applyAlignment="1">
      <alignment vertical="center"/>
    </xf>
    <xf numFmtId="0" fontId="2" fillId="2" borderId="4" xfId="10" applyFont="1" applyBorder="1" applyAlignment="1">
      <alignment horizontal="center" vertical="center" wrapText="1"/>
    </xf>
    <xf numFmtId="10" fontId="2" fillId="2" borderId="5" xfId="11" applyNumberFormat="1" applyFont="1" applyFill="1" applyBorder="1" applyAlignment="1">
      <alignment horizontal="center" vertical="center" wrapText="1"/>
    </xf>
    <xf numFmtId="0" fontId="2" fillId="2" borderId="5" xfId="10" applyFont="1" applyBorder="1" applyAlignment="1">
      <alignment horizontal="center" vertical="center" wrapText="1"/>
    </xf>
    <xf numFmtId="0" fontId="2" fillId="2" borderId="21" xfId="10" applyFont="1" applyBorder="1" applyAlignment="1">
      <alignment horizontal="center" vertical="center" wrapText="1"/>
    </xf>
    <xf numFmtId="0" fontId="8" fillId="2" borderId="14" xfId="10" applyFont="1" applyBorder="1" applyAlignment="1">
      <alignment vertical="center" wrapText="1"/>
    </xf>
    <xf numFmtId="0" fontId="8" fillId="2" borderId="5" xfId="10" applyFont="1" applyBorder="1" applyAlignment="1">
      <alignment vertical="center"/>
    </xf>
    <xf numFmtId="43" fontId="58" fillId="2" borderId="5" xfId="10" applyNumberFormat="1" applyFont="1" applyBorder="1" applyAlignment="1">
      <alignment vertical="center"/>
    </xf>
    <xf numFmtId="10" fontId="8" fillId="2" borderId="5" xfId="11" applyNumberFormat="1" applyFont="1" applyFill="1" applyBorder="1" applyAlignment="1">
      <alignment vertical="center"/>
    </xf>
    <xf numFmtId="43" fontId="8" fillId="2" borderId="5" xfId="12" applyFont="1" applyFill="1" applyBorder="1" applyAlignment="1">
      <alignment vertical="center"/>
    </xf>
    <xf numFmtId="0" fontId="8" fillId="2" borderId="15" xfId="10" applyFont="1" applyBorder="1" applyAlignment="1">
      <alignment vertical="center"/>
    </xf>
    <xf numFmtId="0" fontId="8" fillId="2" borderId="0" xfId="10" applyFont="1" applyAlignment="1">
      <alignment vertical="center"/>
    </xf>
    <xf numFmtId="0" fontId="8" fillId="2" borderId="14" xfId="10" applyFont="1" applyBorder="1" applyAlignment="1">
      <alignment wrapText="1"/>
    </xf>
    <xf numFmtId="43" fontId="58" fillId="2" borderId="5" xfId="12" applyFont="1" applyFill="1" applyBorder="1" applyAlignment="1">
      <alignment vertical="center"/>
    </xf>
    <xf numFmtId="0" fontId="2" fillId="2" borderId="5" xfId="10" applyFont="1" applyBorder="1" applyAlignment="1">
      <alignment vertical="center"/>
    </xf>
    <xf numFmtId="0" fontId="2" fillId="2" borderId="14" xfId="10" applyFont="1" applyBorder="1"/>
    <xf numFmtId="0" fontId="2" fillId="2" borderId="5" xfId="10" applyFont="1" applyBorder="1"/>
    <xf numFmtId="10" fontId="2" fillId="2" borderId="5" xfId="11" applyNumberFormat="1" applyFont="1" applyFill="1" applyBorder="1"/>
    <xf numFmtId="0" fontId="2" fillId="2" borderId="15" xfId="10" applyFont="1" applyBorder="1"/>
    <xf numFmtId="0" fontId="20" fillId="2" borderId="14" xfId="10" applyBorder="1"/>
    <xf numFmtId="0" fontId="20" fillId="2" borderId="5" xfId="10" applyBorder="1"/>
    <xf numFmtId="10" fontId="0" fillId="2" borderId="5" xfId="11" applyNumberFormat="1" applyFont="1" applyFill="1" applyBorder="1"/>
    <xf numFmtId="0" fontId="20" fillId="2" borderId="15" xfId="10" applyBorder="1"/>
    <xf numFmtId="0" fontId="20" fillId="2" borderId="22" xfId="10" applyBorder="1"/>
    <xf numFmtId="0" fontId="21" fillId="2" borderId="22" xfId="10" applyFont="1" applyBorder="1" applyAlignment="1">
      <alignment horizontal="left" vertical="top" wrapText="1"/>
    </xf>
    <xf numFmtId="0" fontId="21" fillId="2" borderId="0" xfId="10" applyFont="1" applyAlignment="1">
      <alignment horizontal="left" vertical="top" wrapText="1"/>
    </xf>
    <xf numFmtId="0" fontId="21" fillId="2" borderId="53" xfId="10" applyFont="1" applyBorder="1" applyAlignment="1">
      <alignment horizontal="left" vertical="top" wrapText="1"/>
    </xf>
    <xf numFmtId="0" fontId="59" fillId="2" borderId="22" xfId="10" applyFont="1" applyBorder="1"/>
    <xf numFmtId="0" fontId="59" fillId="2" borderId="0" xfId="10" applyFont="1"/>
    <xf numFmtId="10" fontId="0" fillId="2" borderId="0" xfId="11" applyNumberFormat="1" applyFont="1" applyFill="1" applyBorder="1" applyAlignment="1">
      <alignment vertical="center"/>
    </xf>
    <xf numFmtId="0" fontId="20" fillId="2" borderId="0" xfId="10" applyAlignment="1">
      <alignment horizontal="center"/>
    </xf>
    <xf numFmtId="0" fontId="60" fillId="2" borderId="22" xfId="10" applyFont="1" applyBorder="1" applyAlignment="1">
      <alignment horizontal="center"/>
    </xf>
    <xf numFmtId="0" fontId="60" fillId="2" borderId="0" xfId="10" applyFont="1" applyAlignment="1">
      <alignment horizontal="center"/>
    </xf>
    <xf numFmtId="0" fontId="61" fillId="2" borderId="0" xfId="10" applyFont="1"/>
    <xf numFmtId="0" fontId="38" fillId="2" borderId="0" xfId="10" applyFont="1"/>
    <xf numFmtId="0" fontId="60" fillId="2" borderId="0" xfId="10" applyFont="1"/>
    <xf numFmtId="0" fontId="38" fillId="2" borderId="0" xfId="10" applyFont="1" applyAlignment="1">
      <alignment vertical="center"/>
    </xf>
    <xf numFmtId="0" fontId="38" fillId="2" borderId="53" xfId="10" applyFont="1" applyBorder="1"/>
    <xf numFmtId="0" fontId="62" fillId="2" borderId="57" xfId="10" applyFont="1" applyBorder="1" applyAlignment="1">
      <alignment horizontal="center"/>
    </xf>
    <xf numFmtId="0" fontId="62" fillId="2" borderId="58" xfId="10" applyFont="1" applyBorder="1" applyAlignment="1">
      <alignment horizontal="center"/>
    </xf>
    <xf numFmtId="0" fontId="38" fillId="2" borderId="58" xfId="10" applyFont="1" applyBorder="1"/>
    <xf numFmtId="0" fontId="62" fillId="2" borderId="58" xfId="10" applyFont="1" applyBorder="1"/>
    <xf numFmtId="0" fontId="38" fillId="2" borderId="59" xfId="10" applyFont="1" applyBorder="1"/>
    <xf numFmtId="0" fontId="4" fillId="2" borderId="0" xfId="13" applyFont="1" applyAlignment="1">
      <alignment vertical="center" wrapText="1"/>
    </xf>
    <xf numFmtId="0" fontId="4" fillId="2" borderId="0" xfId="13" applyFont="1" applyAlignment="1" applyProtection="1">
      <alignment vertical="center" wrapText="1"/>
      <protection locked="0"/>
    </xf>
    <xf numFmtId="0" fontId="8" fillId="2" borderId="0" xfId="13" applyAlignment="1" applyProtection="1">
      <alignment wrapText="1"/>
      <protection locked="0"/>
    </xf>
    <xf numFmtId="0" fontId="8" fillId="2" borderId="0" xfId="13" applyAlignment="1">
      <alignment wrapText="1"/>
    </xf>
    <xf numFmtId="0" fontId="4" fillId="2" borderId="0" xfId="13" applyFont="1" applyAlignment="1" applyProtection="1">
      <alignment vertical="top" wrapText="1"/>
      <protection locked="0"/>
    </xf>
    <xf numFmtId="0" fontId="8" fillId="2" borderId="0" xfId="13" applyAlignment="1">
      <alignment horizontal="center" wrapText="1"/>
    </xf>
    <xf numFmtId="0" fontId="8" fillId="2" borderId="0" xfId="13" applyAlignment="1" applyProtection="1">
      <alignment horizontal="center" wrapText="1"/>
      <protection locked="0"/>
    </xf>
    <xf numFmtId="0" fontId="8" fillId="2" borderId="0" xfId="13" applyAlignment="1">
      <alignment vertical="center" wrapText="1"/>
    </xf>
    <xf numFmtId="0" fontId="8" fillId="2" borderId="0" xfId="13" applyAlignment="1" applyProtection="1">
      <alignment horizontal="left" vertical="center" wrapText="1"/>
      <protection locked="0"/>
    </xf>
    <xf numFmtId="0" fontId="8" fillId="2" borderId="0" xfId="13" applyAlignment="1" applyProtection="1">
      <alignment vertical="center" wrapText="1"/>
      <protection locked="0"/>
    </xf>
    <xf numFmtId="0" fontId="8" fillId="2" borderId="0" xfId="13" applyAlignment="1">
      <alignment horizontal="left" vertical="top" wrapText="1"/>
    </xf>
    <xf numFmtId="0" fontId="8" fillId="2" borderId="0" xfId="13" applyAlignment="1" applyProtection="1">
      <alignment horizontal="left" wrapText="1"/>
      <protection locked="0"/>
    </xf>
    <xf numFmtId="0" fontId="8" fillId="2" borderId="10" xfId="13" applyBorder="1" applyAlignment="1" applyProtection="1">
      <alignment horizontal="center" vertical="center" wrapText="1"/>
      <protection locked="0"/>
    </xf>
    <xf numFmtId="0" fontId="8" fillId="2" borderId="11" xfId="13" applyBorder="1" applyAlignment="1" applyProtection="1">
      <alignment horizontal="center" vertical="center" wrapText="1"/>
      <protection locked="0"/>
    </xf>
    <xf numFmtId="0" fontId="8" fillId="2" borderId="13" xfId="13" applyBorder="1" applyAlignment="1" applyProtection="1">
      <alignment horizontal="center" vertical="center" wrapText="1"/>
      <protection locked="0"/>
    </xf>
    <xf numFmtId="0" fontId="8" fillId="2" borderId="14" xfId="13" applyBorder="1" applyAlignment="1" applyProtection="1">
      <alignment horizontal="center" vertical="center" wrapText="1"/>
      <protection locked="0"/>
    </xf>
    <xf numFmtId="0" fontId="8" fillId="2" borderId="5" xfId="13" applyBorder="1" applyAlignment="1" applyProtection="1">
      <alignment horizontal="center" vertical="center" wrapText="1"/>
      <protection locked="0"/>
    </xf>
    <xf numFmtId="0" fontId="8" fillId="2" borderId="15" xfId="13" applyBorder="1" applyAlignment="1" applyProtection="1">
      <alignment horizontal="center" vertical="center" wrapText="1"/>
      <protection locked="0"/>
    </xf>
    <xf numFmtId="0" fontId="8" fillId="2" borderId="26" xfId="13" applyBorder="1" applyAlignment="1" applyProtection="1">
      <alignment horizontal="center" vertical="center" wrapText="1"/>
      <protection locked="0"/>
    </xf>
    <xf numFmtId="0" fontId="8" fillId="2" borderId="27" xfId="13" applyBorder="1" applyAlignment="1" applyProtection="1">
      <alignment horizontal="center" vertical="center" wrapText="1"/>
      <protection locked="0"/>
    </xf>
    <xf numFmtId="0" fontId="6" fillId="2" borderId="27" xfId="13" applyFont="1" applyBorder="1" applyAlignment="1" applyProtection="1">
      <alignment horizontal="center" vertical="center" wrapText="1"/>
      <protection locked="0"/>
    </xf>
    <xf numFmtId="0" fontId="21" fillId="2" borderId="27" xfId="13" applyFont="1" applyBorder="1" applyAlignment="1" applyProtection="1">
      <alignment horizontal="center" vertical="center" wrapText="1"/>
      <protection locked="0"/>
    </xf>
    <xf numFmtId="0" fontId="21" fillId="2" borderId="28" xfId="13" applyFont="1" applyBorder="1" applyAlignment="1" applyProtection="1">
      <alignment horizontal="center" vertical="center" wrapText="1"/>
      <protection locked="0"/>
    </xf>
    <xf numFmtId="0" fontId="64" fillId="2" borderId="62" xfId="14" applyFont="1" applyBorder="1" applyAlignment="1">
      <alignment wrapText="1"/>
    </xf>
    <xf numFmtId="164" fontId="8" fillId="2" borderId="47" xfId="4" applyFont="1" applyBorder="1" applyAlignment="1" applyProtection="1">
      <alignment wrapText="1"/>
      <protection locked="0"/>
    </xf>
    <xf numFmtId="0" fontId="8" fillId="2" borderId="47" xfId="13" applyBorder="1" applyAlignment="1" applyProtection="1">
      <alignment wrapText="1"/>
      <protection locked="0"/>
    </xf>
    <xf numFmtId="164" fontId="8" fillId="2" borderId="54" xfId="4" applyFont="1" applyBorder="1" applyAlignment="1" applyProtection="1">
      <alignment wrapText="1"/>
      <protection locked="0"/>
    </xf>
    <xf numFmtId="0" fontId="8" fillId="2" borderId="20" xfId="13" applyBorder="1" applyAlignment="1" applyProtection="1">
      <alignment wrapText="1"/>
      <protection locked="0"/>
    </xf>
    <xf numFmtId="164" fontId="8" fillId="2" borderId="4" xfId="4" applyFont="1" applyBorder="1" applyAlignment="1" applyProtection="1">
      <alignment wrapText="1"/>
      <protection locked="0"/>
    </xf>
    <xf numFmtId="14" fontId="8" fillId="2" borderId="4" xfId="13" applyNumberFormat="1" applyBorder="1" applyAlignment="1" applyProtection="1">
      <alignment wrapText="1"/>
      <protection locked="0"/>
    </xf>
    <xf numFmtId="0" fontId="8" fillId="2" borderId="4" xfId="13" applyBorder="1" applyAlignment="1" applyProtection="1">
      <alignment wrapText="1"/>
      <protection locked="0"/>
    </xf>
    <xf numFmtId="164" fontId="8" fillId="2" borderId="21" xfId="4" applyFont="1" applyBorder="1" applyAlignment="1" applyProtection="1">
      <alignment wrapText="1"/>
      <protection locked="0"/>
    </xf>
    <xf numFmtId="0" fontId="8" fillId="2" borderId="14" xfId="13" applyBorder="1" applyAlignment="1" applyProtection="1">
      <alignment wrapText="1"/>
      <protection locked="0"/>
    </xf>
    <xf numFmtId="164" fontId="8" fillId="2" borderId="5" xfId="4" applyFont="1" applyBorder="1" applyAlignment="1" applyProtection="1">
      <alignment wrapText="1"/>
      <protection locked="0"/>
    </xf>
    <xf numFmtId="14" fontId="8" fillId="2" borderId="5" xfId="13" applyNumberFormat="1" applyBorder="1" applyAlignment="1" applyProtection="1">
      <alignment wrapText="1"/>
      <protection locked="0"/>
    </xf>
    <xf numFmtId="0" fontId="8" fillId="2" borderId="5" xfId="13" applyBorder="1" applyAlignment="1" applyProtection="1">
      <alignment wrapText="1"/>
      <protection locked="0"/>
    </xf>
    <xf numFmtId="164" fontId="8" fillId="2" borderId="15" xfId="4" applyFont="1" applyBorder="1" applyAlignment="1" applyProtection="1">
      <alignment wrapText="1"/>
      <protection locked="0"/>
    </xf>
    <xf numFmtId="0" fontId="9" fillId="2" borderId="9" xfId="15" applyFont="1" applyBorder="1" applyAlignment="1">
      <alignment horizontal="left" vertical="top" wrapText="1"/>
    </xf>
    <xf numFmtId="0" fontId="9" fillId="2" borderId="9" xfId="15" applyFont="1" applyBorder="1" applyAlignment="1">
      <alignment horizontal="left" vertical="center" wrapText="1"/>
    </xf>
    <xf numFmtId="0" fontId="8" fillId="2" borderId="5" xfId="13" applyBorder="1" applyAlignment="1" applyProtection="1">
      <alignment vertical="center" wrapText="1"/>
      <protection locked="0"/>
    </xf>
    <xf numFmtId="0" fontId="8" fillId="2" borderId="16" xfId="13" applyBorder="1" applyAlignment="1" applyProtection="1">
      <alignment wrapText="1"/>
      <protection locked="0"/>
    </xf>
    <xf numFmtId="164" fontId="8" fillId="2" borderId="2" xfId="4" applyFont="1" applyBorder="1" applyAlignment="1" applyProtection="1">
      <alignment wrapText="1"/>
      <protection locked="0"/>
    </xf>
    <xf numFmtId="14" fontId="8" fillId="2" borderId="2" xfId="13" applyNumberFormat="1" applyBorder="1" applyAlignment="1" applyProtection="1">
      <alignment wrapText="1"/>
      <protection locked="0"/>
    </xf>
    <xf numFmtId="0" fontId="8" fillId="2" borderId="2" xfId="13" applyBorder="1" applyAlignment="1" applyProtection="1">
      <alignment wrapText="1"/>
      <protection locked="0"/>
    </xf>
    <xf numFmtId="164" fontId="8" fillId="2" borderId="17" xfId="4" applyFont="1" applyBorder="1" applyAlignment="1" applyProtection="1">
      <alignment wrapText="1"/>
      <protection locked="0"/>
    </xf>
    <xf numFmtId="0" fontId="8" fillId="2" borderId="63" xfId="13" applyBorder="1" applyAlignment="1" applyProtection="1">
      <alignment wrapText="1"/>
      <protection locked="0"/>
    </xf>
    <xf numFmtId="164" fontId="8" fillId="2" borderId="64" xfId="4" applyFont="1" applyBorder="1" applyAlignment="1" applyProtection="1">
      <alignment wrapText="1"/>
      <protection locked="0"/>
    </xf>
    <xf numFmtId="14" fontId="8" fillId="2" borderId="64" xfId="13" applyNumberFormat="1" applyBorder="1" applyAlignment="1" applyProtection="1">
      <alignment wrapText="1"/>
      <protection locked="0"/>
    </xf>
    <xf numFmtId="0" fontId="8" fillId="2" borderId="64" xfId="13" applyBorder="1" applyAlignment="1" applyProtection="1">
      <alignment wrapText="1"/>
      <protection locked="0"/>
    </xf>
    <xf numFmtId="164" fontId="8" fillId="2" borderId="65" xfId="4" applyFont="1" applyBorder="1" applyAlignment="1" applyProtection="1">
      <alignment wrapText="1"/>
      <protection locked="0"/>
    </xf>
    <xf numFmtId="0" fontId="8" fillId="2" borderId="22" xfId="13" applyBorder="1" applyAlignment="1" applyProtection="1">
      <alignment wrapText="1"/>
      <protection locked="0"/>
    </xf>
    <xf numFmtId="164" fontId="8" fillId="2" borderId="0" xfId="4" applyFont="1" applyBorder="1" applyAlignment="1" applyProtection="1">
      <alignment wrapText="1"/>
      <protection locked="0"/>
    </xf>
    <xf numFmtId="14" fontId="8" fillId="2" borderId="0" xfId="13" applyNumberFormat="1" applyAlignment="1" applyProtection="1">
      <alignment wrapText="1"/>
      <protection locked="0"/>
    </xf>
    <xf numFmtId="164" fontId="8" fillId="2" borderId="53" xfId="4" applyFont="1" applyBorder="1" applyAlignment="1" applyProtection="1">
      <alignment wrapText="1"/>
      <protection locked="0"/>
    </xf>
    <xf numFmtId="0" fontId="64" fillId="2" borderId="22" xfId="14" applyFont="1" applyBorder="1" applyAlignment="1">
      <alignment wrapText="1"/>
    </xf>
    <xf numFmtId="0" fontId="8" fillId="2" borderId="63" xfId="13" applyBorder="1" applyAlignment="1" applyProtection="1">
      <alignment horizontal="left" wrapText="1"/>
      <protection locked="0"/>
    </xf>
    <xf numFmtId="0" fontId="8" fillId="2" borderId="20" xfId="13" applyBorder="1" applyAlignment="1" applyProtection="1">
      <alignment horizontal="left" wrapText="1"/>
      <protection locked="0"/>
    </xf>
    <xf numFmtId="0" fontId="8" fillId="2" borderId="14" xfId="13" applyBorder="1" applyAlignment="1" applyProtection="1">
      <alignment horizontal="left" wrapText="1"/>
      <protection locked="0"/>
    </xf>
    <xf numFmtId="0" fontId="8" fillId="2" borderId="16" xfId="13" applyBorder="1" applyAlignment="1" applyProtection="1">
      <alignment horizontal="left" wrapText="1"/>
      <protection locked="0"/>
    </xf>
    <xf numFmtId="0" fontId="2" fillId="2" borderId="66" xfId="13" applyFont="1" applyBorder="1" applyAlignment="1" applyProtection="1">
      <alignment horizontal="center" wrapText="1"/>
      <protection locked="0"/>
    </xf>
    <xf numFmtId="164" fontId="2" fillId="2" borderId="67" xfId="13" applyNumberFormat="1" applyFont="1" applyBorder="1" applyAlignment="1" applyProtection="1">
      <alignment horizontal="center" wrapText="1"/>
      <protection locked="0"/>
    </xf>
    <xf numFmtId="0" fontId="2" fillId="2" borderId="67" xfId="13" applyFont="1" applyBorder="1" applyAlignment="1" applyProtection="1">
      <alignment horizontal="center" wrapText="1"/>
      <protection locked="0"/>
    </xf>
    <xf numFmtId="164" fontId="2" fillId="2" borderId="68" xfId="13" applyNumberFormat="1" applyFont="1" applyBorder="1" applyAlignment="1" applyProtection="1">
      <alignment horizontal="center" wrapText="1"/>
      <protection locked="0"/>
    </xf>
    <xf numFmtId="164" fontId="8" fillId="2" borderId="0" xfId="13" applyNumberFormat="1" applyAlignment="1" applyProtection="1">
      <alignment wrapText="1"/>
      <protection locked="0"/>
    </xf>
    <xf numFmtId="164" fontId="8" fillId="2" borderId="0" xfId="13" applyNumberFormat="1" applyAlignment="1">
      <alignment wrapText="1"/>
    </xf>
    <xf numFmtId="0" fontId="8" fillId="2" borderId="0" xfId="13" applyAlignment="1" applyProtection="1">
      <alignment horizontal="left" vertical="center" wrapText="1"/>
      <protection locked="0"/>
    </xf>
    <xf numFmtId="0" fontId="2" fillId="2" borderId="7" xfId="13" applyFont="1" applyBorder="1" applyAlignment="1" applyProtection="1">
      <alignment horizontal="center" wrapText="1"/>
      <protection locked="0"/>
    </xf>
    <xf numFmtId="0" fontId="65" fillId="2" borderId="0" xfId="13" applyFont="1" applyAlignment="1" applyProtection="1">
      <alignment horizontal="center" wrapText="1"/>
      <protection locked="0"/>
    </xf>
    <xf numFmtId="0" fontId="65" fillId="2" borderId="8" xfId="13" applyFont="1" applyBorder="1" applyAlignment="1" applyProtection="1">
      <alignment horizontal="center" wrapText="1"/>
      <protection locked="0"/>
    </xf>
  </cellXfs>
  <cellStyles count="16">
    <cellStyle name="Comma" xfId="1" builtinId="3"/>
    <cellStyle name="Comma 10 2" xfId="8" xr:uid="{D32D8C75-2491-4B85-81C8-3F79196BE8B5}"/>
    <cellStyle name="Comma 2" xfId="3" xr:uid="{41786DAE-A8F7-4E48-BB8F-AED881C59380}"/>
    <cellStyle name="Comma 2 2" xfId="4" xr:uid="{14A4BEF5-FE3D-42C8-91ED-72CC6A33A06D}"/>
    <cellStyle name="Comma 2 40" xfId="6" xr:uid="{880BD9E8-1076-4261-B3B0-11BD2586F5CB}"/>
    <cellStyle name="Comma 3" xfId="12" xr:uid="{35758254-C2E1-425E-89D5-4DF27FC07FE4}"/>
    <cellStyle name="Comma 4 10" xfId="7" xr:uid="{4E5C8599-9660-48F8-9A9B-2171B1ABEC63}"/>
    <cellStyle name="Normal" xfId="0" builtinId="0"/>
    <cellStyle name="Normal 2" xfId="2" xr:uid="{0B79F7D9-426F-4499-A376-8893DBC838BC}"/>
    <cellStyle name="Normal 2 2" xfId="5" xr:uid="{126E65E7-5FBD-410D-9162-1F47FE6232C9}"/>
    <cellStyle name="Normal 2 3" xfId="13" xr:uid="{6EFBEA8F-05B0-4E2E-9886-03767A714674}"/>
    <cellStyle name="Normal 3" xfId="10" xr:uid="{199F9BCA-1227-4E58-825F-D4FE15D713F6}"/>
    <cellStyle name="Normal 3 2" xfId="15" xr:uid="{41BE443F-6934-4025-9712-C35EA8AEC0FF}"/>
    <cellStyle name="Normal 4" xfId="14" xr:uid="{9AFC5943-8282-4B29-BCDC-B7DDD6A54D12}"/>
    <cellStyle name="Normal 4 9" xfId="9" xr:uid="{CCF5D7CA-018B-4D2A-B4F8-D8B444536330}"/>
    <cellStyle name="Percent 2" xfId="11" xr:uid="{C5801EA4-A906-4FB5-B486-F92BF6C27ED7}"/>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tatement%20of%20Cash%20Flow%20-%202nd%20Quarter%2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bo-pc4\PBO%20-%20Files\Annual%20Budget%20CY%202022-arden\WORK%20TRANSFER%20TO%20PC4\FDPP%202023\FDPP-%202ND%20QUARTER%202023\1.%202023%20CASH%20ADVANCE%20UPDATED%20BALANCES%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overnment equity 2022"/>
      <sheetName val="Sheet3"/>
      <sheetName val="Analysis"/>
      <sheetName val="NOTE"/>
      <sheetName val="financial position"/>
      <sheetName val="detailedposition.edited"/>
      <sheetName val="financial performance"/>
      <sheetName val="DETAILED.financial performance"/>
      <sheetName val="CASH FLOW"/>
      <sheetName val="PRE DEC"/>
      <sheetName val="rrr"/>
      <sheetName val="cash iv vaults"/>
      <sheetName val="Cashinbanks "/>
      <sheetName val="timedeposit"/>
      <sheetName val="receivables"/>
      <sheetName val="cash advance"/>
      <sheetName val="INTEREST RECEIVABLE"/>
      <sheetName val="LOANS RECEIVABLE"/>
      <sheetName val="receivables-2"/>
      <sheetName val="due from other funds"/>
      <sheetName val="OTHER RECEIVABLES"/>
      <sheetName val="OTHER RECEIVABLE-PENALTIES "/>
      <sheetName val="inventories "/>
      <sheetName val="advances to contractors "/>
      <sheetName val="current liabilities"/>
      <sheetName val="loans payable"/>
      <sheetName val="duetoNGAS"/>
      <sheetName val="DuetoLGU  "/>
      <sheetName val="due to other funds"/>
      <sheetName val="TRUST LIABILITES"/>
      <sheetName val="GUARANTY DEPOSIT"/>
      <sheetName val="Deferred Real Property Tax )"/>
      <sheetName val="summary prePOST"/>
      <sheetName val="Sheet2"/>
      <sheetName val="Sheet1"/>
    </sheetNames>
    <sheetDataSet>
      <sheetData sheetId="0" refreshError="1"/>
      <sheetData sheetId="1" refreshError="1"/>
      <sheetData sheetId="2" refreshError="1"/>
      <sheetData sheetId="3" refreshError="1"/>
      <sheetData sheetId="4" refreshError="1"/>
      <sheetData sheetId="5">
        <row r="14">
          <cell r="J14">
            <v>4360793077.0899992</v>
          </cell>
        </row>
      </sheetData>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EMBER2022"/>
      <sheetName val="4thQTR  final"/>
      <sheetName val="january 2023"/>
      <sheetName val="february 2023 "/>
      <sheetName val="march 2023"/>
      <sheetName val="1stQTR 2023"/>
      <sheetName val="1stQTR 2023 DILG"/>
      <sheetName val="Form 12 - UCA"/>
      <sheetName val="APRIL 2023"/>
      <sheetName val="MAY 2023"/>
      <sheetName val="JUNE 2023"/>
      <sheetName val="2ndQTR "/>
      <sheetName val="Form 12 - UCA (2nd)"/>
      <sheetName val="JULY 2023"/>
    </sheetNames>
    <sheetDataSet>
      <sheetData sheetId="0"/>
      <sheetData sheetId="1"/>
      <sheetData sheetId="2"/>
      <sheetData sheetId="3"/>
      <sheetData sheetId="4"/>
      <sheetData sheetId="5"/>
      <sheetData sheetId="6"/>
      <sheetData sheetId="7"/>
      <sheetData sheetId="8"/>
      <sheetData sheetId="9"/>
      <sheetData sheetId="10"/>
      <sheetData sheetId="11">
        <row r="102">
          <cell r="A102" t="str">
            <v>Rachel S. Jose</v>
          </cell>
          <cell r="B102">
            <v>131400</v>
          </cell>
        </row>
        <row r="103">
          <cell r="A103" t="str">
            <v>Ma. Richelle M. Raguindin</v>
          </cell>
          <cell r="B103">
            <v>705900</v>
          </cell>
        </row>
        <row r="106">
          <cell r="A106" t="str">
            <v>Wilfreda Vicente</v>
          </cell>
          <cell r="B106">
            <v>250000</v>
          </cell>
        </row>
        <row r="112">
          <cell r="A112" t="str">
            <v>Rodolfo M. Cortez</v>
          </cell>
          <cell r="B112">
            <v>20000</v>
          </cell>
        </row>
        <row r="113">
          <cell r="A113" t="str">
            <v>Rodolfo M. Cortez</v>
          </cell>
          <cell r="B113">
            <v>30000</v>
          </cell>
        </row>
        <row r="116">
          <cell r="A116" t="str">
            <v>Melody Claire Sison</v>
          </cell>
          <cell r="B116">
            <v>200000</v>
          </cell>
        </row>
        <row r="117">
          <cell r="A117" t="str">
            <v>Alex Sevilla</v>
          </cell>
          <cell r="B117">
            <v>140000</v>
          </cell>
        </row>
        <row r="120">
          <cell r="A120" t="str">
            <v>Maria Luisa A. Elduayan</v>
          </cell>
          <cell r="B120">
            <v>1424800</v>
          </cell>
        </row>
        <row r="121">
          <cell r="A121" t="str">
            <v>Nely Pioquinto</v>
          </cell>
          <cell r="B121">
            <v>562064.25</v>
          </cell>
        </row>
        <row r="126">
          <cell r="A126" t="str">
            <v>Edwin B. Sison</v>
          </cell>
          <cell r="B126">
            <v>200000</v>
          </cell>
        </row>
        <row r="128">
          <cell r="A128" t="str">
            <v>Annabel Terrado Roque</v>
          </cell>
          <cell r="B128">
            <v>744500</v>
          </cell>
        </row>
        <row r="129">
          <cell r="B129">
            <v>400000</v>
          </cell>
        </row>
        <row r="130">
          <cell r="A130" t="str">
            <v>Cristy Ubando</v>
          </cell>
          <cell r="B130">
            <v>1174950</v>
          </cell>
        </row>
        <row r="132">
          <cell r="B132">
            <v>135000</v>
          </cell>
        </row>
        <row r="133">
          <cell r="B133">
            <v>50000</v>
          </cell>
        </row>
        <row r="136">
          <cell r="A136" t="str">
            <v>Verna Nava-Perez</v>
          </cell>
          <cell r="B136">
            <v>38700</v>
          </cell>
        </row>
        <row r="144">
          <cell r="A144" t="str">
            <v>Ellsworth G. Gonzalez</v>
          </cell>
          <cell r="B144">
            <v>140000</v>
          </cell>
        </row>
        <row r="145">
          <cell r="A145" t="str">
            <v>Evelyn Dismaya</v>
          </cell>
          <cell r="B145">
            <v>200000</v>
          </cell>
        </row>
        <row r="146">
          <cell r="A146" t="str">
            <v>Joan Paulyn Patron</v>
          </cell>
          <cell r="B146">
            <v>214200</v>
          </cell>
        </row>
        <row r="148">
          <cell r="A148" t="str">
            <v>Josephine Bonifacio</v>
          </cell>
          <cell r="B148">
            <v>473200</v>
          </cell>
        </row>
        <row r="150">
          <cell r="A150" t="str">
            <v>Maria Virginia Jaile De Leon</v>
          </cell>
          <cell r="B150">
            <v>149600</v>
          </cell>
        </row>
        <row r="151">
          <cell r="A151" t="str">
            <v>Nathaniel Joel Daroy</v>
          </cell>
          <cell r="B151">
            <v>934800</v>
          </cell>
        </row>
        <row r="152">
          <cell r="A152" t="str">
            <v>Angelo Mislang</v>
          </cell>
          <cell r="B152">
            <v>128400</v>
          </cell>
        </row>
        <row r="153">
          <cell r="A153" t="str">
            <v>Christine Ann Margaret Calimlim</v>
          </cell>
          <cell r="B153">
            <v>421000</v>
          </cell>
        </row>
        <row r="154">
          <cell r="A154" t="str">
            <v>Jovelyn Narzita</v>
          </cell>
          <cell r="B154">
            <v>100000</v>
          </cell>
        </row>
        <row r="155">
          <cell r="A155" t="str">
            <v>Marco Sales</v>
          </cell>
          <cell r="B155">
            <v>495400</v>
          </cell>
        </row>
        <row r="156">
          <cell r="A156" t="str">
            <v>Monika Aliguas Labaupa</v>
          </cell>
          <cell r="B156">
            <v>310000</v>
          </cell>
        </row>
        <row r="157">
          <cell r="B157">
            <v>150000</v>
          </cell>
        </row>
        <row r="167">
          <cell r="A167" t="str">
            <v>Nelly Pioquinto</v>
          </cell>
          <cell r="B167">
            <v>5811.75</v>
          </cell>
        </row>
        <row r="168">
          <cell r="A168" t="str">
            <v>Olympia Viray</v>
          </cell>
          <cell r="B168">
            <v>0</v>
          </cell>
        </row>
        <row r="173">
          <cell r="A173" t="str">
            <v>Louie Ocampo</v>
          </cell>
          <cell r="B173">
            <v>46052</v>
          </cell>
        </row>
        <row r="174">
          <cell r="A174" t="str">
            <v>Clarisa V. Basco</v>
          </cell>
          <cell r="B174">
            <v>16300</v>
          </cell>
        </row>
        <row r="177">
          <cell r="A177" t="str">
            <v>Janette Asis</v>
          </cell>
          <cell r="B177">
            <v>28752</v>
          </cell>
        </row>
        <row r="178">
          <cell r="B178">
            <v>111500</v>
          </cell>
        </row>
        <row r="182">
          <cell r="A182" t="str">
            <v>Dolores U. Vinuya</v>
          </cell>
          <cell r="B182">
            <v>0</v>
          </cell>
        </row>
        <row r="183">
          <cell r="A183" t="str">
            <v>Dondelina S. Catabay</v>
          </cell>
          <cell r="B183">
            <v>0</v>
          </cell>
        </row>
        <row r="184">
          <cell r="A184" t="str">
            <v>Catherine DC. Camba</v>
          </cell>
          <cell r="B184">
            <v>0</v>
          </cell>
        </row>
        <row r="185">
          <cell r="A185" t="str">
            <v>Cecilia Arlene P. Vinluan</v>
          </cell>
          <cell r="B185">
            <v>0</v>
          </cell>
        </row>
        <row r="186">
          <cell r="A186" t="str">
            <v>Corazon L. Pantua</v>
          </cell>
          <cell r="B186">
            <v>0</v>
          </cell>
        </row>
        <row r="187">
          <cell r="A187" t="str">
            <v>Policarpio R. Pascua</v>
          </cell>
          <cell r="B187">
            <v>0</v>
          </cell>
        </row>
        <row r="189">
          <cell r="A189" t="str">
            <v>Sheinami Manaois</v>
          </cell>
          <cell r="B189">
            <v>2000</v>
          </cell>
        </row>
        <row r="195">
          <cell r="A195" t="str">
            <v>Rowena Ignacio</v>
          </cell>
          <cell r="B195">
            <v>17300</v>
          </cell>
        </row>
        <row r="198">
          <cell r="A198" t="str">
            <v>Christine Patayan</v>
          </cell>
          <cell r="B198">
            <v>0</v>
          </cell>
        </row>
        <row r="199">
          <cell r="A199" t="str">
            <v>Salvador Vedaña</v>
          </cell>
          <cell r="B199">
            <v>10000</v>
          </cell>
        </row>
        <row r="200">
          <cell r="B200">
            <v>7000</v>
          </cell>
        </row>
        <row r="201">
          <cell r="A201" t="str">
            <v>Eugenio G. Ramos</v>
          </cell>
          <cell r="B201">
            <v>2500</v>
          </cell>
        </row>
        <row r="202">
          <cell r="B202">
            <v>1200</v>
          </cell>
        </row>
        <row r="203">
          <cell r="B203">
            <v>5000</v>
          </cell>
        </row>
        <row r="204">
          <cell r="B204">
            <v>20000</v>
          </cell>
        </row>
        <row r="205">
          <cell r="B205">
            <v>5000</v>
          </cell>
        </row>
        <row r="206">
          <cell r="A206" t="str">
            <v>Roderick Mina</v>
          </cell>
          <cell r="B206">
            <v>3600</v>
          </cell>
        </row>
        <row r="207">
          <cell r="A207" t="str">
            <v>Felipe Santillan</v>
          </cell>
          <cell r="B207">
            <v>1250</v>
          </cell>
        </row>
        <row r="208">
          <cell r="A208" t="str">
            <v>Narciso Ramos</v>
          </cell>
          <cell r="B208">
            <v>1250</v>
          </cell>
        </row>
        <row r="209">
          <cell r="A209" t="str">
            <v>Rodolfo Rodrigo</v>
          </cell>
          <cell r="B209">
            <v>500</v>
          </cell>
        </row>
        <row r="210">
          <cell r="A210" t="str">
            <v>Rodolfo Itchon</v>
          </cell>
          <cell r="B210">
            <v>1000</v>
          </cell>
        </row>
        <row r="211">
          <cell r="A211" t="str">
            <v>Rodolfo Itchon</v>
          </cell>
          <cell r="B211">
            <v>1500</v>
          </cell>
        </row>
        <row r="212">
          <cell r="A212" t="str">
            <v>Rodolfo Rivera</v>
          </cell>
          <cell r="B212">
            <v>1300</v>
          </cell>
        </row>
        <row r="213">
          <cell r="A213" t="str">
            <v>Federico Victorio</v>
          </cell>
          <cell r="B213">
            <v>1500</v>
          </cell>
        </row>
        <row r="214">
          <cell r="A214" t="str">
            <v>Maximu Dulay</v>
          </cell>
          <cell r="B214">
            <v>5000</v>
          </cell>
        </row>
        <row r="216">
          <cell r="A216" t="str">
            <v>Rhodyn Luchinvar Oro</v>
          </cell>
          <cell r="B216">
            <v>0</v>
          </cell>
        </row>
        <row r="217">
          <cell r="A217" t="str">
            <v>Verna Nava-Perez</v>
          </cell>
          <cell r="B217">
            <v>20000</v>
          </cell>
        </row>
        <row r="218">
          <cell r="A218" t="str">
            <v>Catherine Atienza</v>
          </cell>
          <cell r="B218">
            <v>0</v>
          </cell>
        </row>
        <row r="219">
          <cell r="A219" t="str">
            <v>Christine Frias</v>
          </cell>
          <cell r="B219">
            <v>0</v>
          </cell>
        </row>
        <row r="220">
          <cell r="A220" t="str">
            <v>George Domantay</v>
          </cell>
          <cell r="B220">
            <v>0</v>
          </cell>
        </row>
        <row r="221">
          <cell r="A221" t="str">
            <v>Hideliza Macam</v>
          </cell>
          <cell r="B221">
            <v>0</v>
          </cell>
        </row>
        <row r="232">
          <cell r="A232" t="str">
            <v>Cristy Ubando</v>
          </cell>
          <cell r="B232">
            <v>24999.999999999978</v>
          </cell>
        </row>
        <row r="233">
          <cell r="B233">
            <v>2726913.12</v>
          </cell>
        </row>
        <row r="234">
          <cell r="B234">
            <v>86004.740999999995</v>
          </cell>
        </row>
        <row r="235">
          <cell r="A235" t="str">
            <v>Nestor Batalla</v>
          </cell>
          <cell r="B235">
            <v>9.9999998928979039E-4</v>
          </cell>
        </row>
        <row r="236">
          <cell r="A236" t="str">
            <v>Regemel Johns Arachea</v>
          </cell>
          <cell r="B236">
            <v>0</v>
          </cell>
        </row>
        <row r="237">
          <cell r="B237">
            <v>17300</v>
          </cell>
        </row>
        <row r="238">
          <cell r="A238" t="str">
            <v>Cherryl Escaño</v>
          </cell>
          <cell r="B238">
            <v>129719.06999999999</v>
          </cell>
        </row>
        <row r="240">
          <cell r="A240" t="str">
            <v>Mark Sydney Soriano</v>
          </cell>
          <cell r="B240">
            <v>58670.74</v>
          </cell>
        </row>
        <row r="241">
          <cell r="A241" t="str">
            <v>Monika Aliguas Labaupa</v>
          </cell>
          <cell r="B241">
            <v>147400</v>
          </cell>
        </row>
        <row r="242">
          <cell r="B242">
            <v>16300</v>
          </cell>
        </row>
        <row r="243">
          <cell r="A243" t="str">
            <v>Carla Cacatian</v>
          </cell>
          <cell r="B243">
            <v>9048</v>
          </cell>
        </row>
        <row r="244">
          <cell r="A244" t="str">
            <v>Elisa Basilio</v>
          </cell>
          <cell r="B244">
            <v>9048</v>
          </cell>
        </row>
        <row r="245">
          <cell r="A245" t="str">
            <v>Richard Dizon</v>
          </cell>
          <cell r="B245">
            <v>9048</v>
          </cell>
        </row>
      </sheetData>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8D5CE-F696-457F-B6B8-6B7A12F40E44}">
  <sheetPr>
    <tabColor theme="2"/>
  </sheetPr>
  <dimension ref="A1:L114"/>
  <sheetViews>
    <sheetView tabSelected="1" view="pageBreakPreview" zoomScale="130" zoomScaleNormal="145" zoomScaleSheetLayoutView="130" workbookViewId="0">
      <selection activeCell="C51" sqref="C51"/>
    </sheetView>
  </sheetViews>
  <sheetFormatPr defaultColWidth="8.7109375" defaultRowHeight="15"/>
  <cols>
    <col min="1" max="1" width="24.7109375" style="417" customWidth="1"/>
    <col min="2" max="2" width="15.7109375" style="417" customWidth="1"/>
    <col min="3" max="3" width="17.5703125" style="417" customWidth="1"/>
    <col min="4" max="4" width="35.5703125" style="417" customWidth="1"/>
    <col min="5" max="8" width="15.7109375" style="417" customWidth="1"/>
    <col min="9" max="9" width="12.140625" style="417" customWidth="1"/>
    <col min="10" max="10" width="15.7109375" style="417" customWidth="1"/>
    <col min="11" max="11" width="13.7109375" style="417" bestFit="1" customWidth="1"/>
    <col min="12" max="12" width="13.5703125" style="418" bestFit="1" customWidth="1"/>
    <col min="13" max="16384" width="8.7109375" style="418"/>
  </cols>
  <sheetData>
    <row r="1" spans="1:12" ht="18">
      <c r="A1" s="415" t="s">
        <v>289</v>
      </c>
      <c r="B1" s="416"/>
      <c r="C1" s="416"/>
      <c r="D1" s="416"/>
      <c r="E1" s="416"/>
    </row>
    <row r="2" spans="1:12">
      <c r="A2" s="419"/>
      <c r="B2" s="419"/>
      <c r="C2" s="419"/>
      <c r="D2" s="419"/>
      <c r="E2" s="419"/>
    </row>
    <row r="3" spans="1:12">
      <c r="A3" s="420" t="s">
        <v>290</v>
      </c>
      <c r="B3" s="420"/>
      <c r="C3" s="420"/>
      <c r="D3" s="420"/>
      <c r="E3" s="420"/>
      <c r="F3" s="420"/>
      <c r="G3" s="420"/>
      <c r="H3" s="420"/>
      <c r="I3" s="420"/>
      <c r="J3" s="420"/>
    </row>
    <row r="4" spans="1:12">
      <c r="A4" s="421"/>
      <c r="B4" s="421"/>
      <c r="C4" s="421"/>
      <c r="D4" s="421"/>
      <c r="E4" s="421"/>
      <c r="F4" s="421"/>
      <c r="G4" s="421"/>
      <c r="H4" s="421"/>
      <c r="I4" s="421"/>
      <c r="J4" s="421"/>
    </row>
    <row r="5" spans="1:12">
      <c r="A5" s="422" t="s">
        <v>291</v>
      </c>
      <c r="B5" s="423"/>
      <c r="C5" s="424"/>
      <c r="D5" s="422" t="s">
        <v>3</v>
      </c>
      <c r="E5" s="423">
        <v>2023</v>
      </c>
    </row>
    <row r="6" spans="1:12">
      <c r="A6" s="425" t="s">
        <v>292</v>
      </c>
      <c r="B6" s="425"/>
      <c r="D6" s="418" t="s">
        <v>5</v>
      </c>
      <c r="E6" s="426" t="s">
        <v>293</v>
      </c>
    </row>
    <row r="7" spans="1:12">
      <c r="A7" s="425" t="s">
        <v>294</v>
      </c>
      <c r="B7" s="425"/>
      <c r="D7" s="418"/>
    </row>
    <row r="8" spans="1:12" ht="16.149999999999999" customHeight="1" thickBot="1"/>
    <row r="9" spans="1:12">
      <c r="A9" s="427" t="s">
        <v>295</v>
      </c>
      <c r="B9" s="428" t="s">
        <v>296</v>
      </c>
      <c r="C9" s="428" t="s">
        <v>297</v>
      </c>
      <c r="D9" s="428" t="s">
        <v>298</v>
      </c>
      <c r="E9" s="428" t="s">
        <v>299</v>
      </c>
      <c r="F9" s="428"/>
      <c r="G9" s="428"/>
      <c r="H9" s="428"/>
      <c r="I9" s="428"/>
      <c r="J9" s="429"/>
    </row>
    <row r="10" spans="1:12">
      <c r="A10" s="430"/>
      <c r="B10" s="431"/>
      <c r="C10" s="431"/>
      <c r="D10" s="431"/>
      <c r="E10" s="431" t="s">
        <v>300</v>
      </c>
      <c r="F10" s="431"/>
      <c r="G10" s="431"/>
      <c r="H10" s="431" t="s">
        <v>301</v>
      </c>
      <c r="I10" s="431"/>
      <c r="J10" s="432"/>
    </row>
    <row r="11" spans="1:12" ht="15.75" thickBot="1">
      <c r="A11" s="433"/>
      <c r="B11" s="434"/>
      <c r="C11" s="434"/>
      <c r="D11" s="434"/>
      <c r="E11" s="435" t="s">
        <v>302</v>
      </c>
      <c r="F11" s="436" t="s">
        <v>303</v>
      </c>
      <c r="G11" s="436" t="s">
        <v>304</v>
      </c>
      <c r="H11" s="436" t="s">
        <v>305</v>
      </c>
      <c r="I11" s="436" t="s">
        <v>306</v>
      </c>
      <c r="J11" s="437" t="s">
        <v>307</v>
      </c>
    </row>
    <row r="12" spans="1:12" ht="30">
      <c r="A12" s="438" t="s">
        <v>308</v>
      </c>
      <c r="B12" s="439"/>
      <c r="C12" s="440"/>
      <c r="D12" s="440"/>
      <c r="E12" s="439"/>
      <c r="F12" s="439"/>
      <c r="G12" s="439"/>
      <c r="H12" s="439"/>
      <c r="I12" s="439"/>
      <c r="J12" s="441"/>
    </row>
    <row r="13" spans="1:12" s="417" customFormat="1" ht="43.5" customHeight="1">
      <c r="A13" s="442" t="s">
        <v>309</v>
      </c>
      <c r="B13" s="443">
        <f>'[2]2ndQTR '!B133</f>
        <v>50000</v>
      </c>
      <c r="C13" s="444">
        <v>45062</v>
      </c>
      <c r="D13" s="445" t="s">
        <v>310</v>
      </c>
      <c r="E13" s="443">
        <v>0</v>
      </c>
      <c r="F13" s="443">
        <f>B13</f>
        <v>50000</v>
      </c>
      <c r="G13" s="443">
        <v>0</v>
      </c>
      <c r="H13" s="443">
        <v>0</v>
      </c>
      <c r="I13" s="443">
        <v>0</v>
      </c>
      <c r="J13" s="446">
        <v>0</v>
      </c>
      <c r="L13" s="418"/>
    </row>
    <row r="14" spans="1:12" s="417" customFormat="1" ht="61.5" customHeight="1">
      <c r="A14" s="447" t="str">
        <f>'[2]2ndQTR '!A117</f>
        <v>Alex Sevilla</v>
      </c>
      <c r="B14" s="448">
        <f>'[2]2ndQTR '!B117</f>
        <v>140000</v>
      </c>
      <c r="C14" s="449">
        <v>44985</v>
      </c>
      <c r="D14" s="450" t="s">
        <v>311</v>
      </c>
      <c r="E14" s="448">
        <v>0</v>
      </c>
      <c r="F14" s="448">
        <v>0</v>
      </c>
      <c r="G14" s="448">
        <v>140000</v>
      </c>
      <c r="H14" s="448">
        <v>0</v>
      </c>
      <c r="I14" s="448">
        <v>0</v>
      </c>
      <c r="J14" s="451">
        <v>0</v>
      </c>
      <c r="L14" s="418"/>
    </row>
    <row r="15" spans="1:12" s="417" customFormat="1" ht="48.75" customHeight="1">
      <c r="A15" s="447" t="str">
        <f>'[2]2ndQTR '!A152</f>
        <v>Angelo Mislang</v>
      </c>
      <c r="B15" s="448">
        <f>'[2]2ndQTR '!B152</f>
        <v>128400</v>
      </c>
      <c r="C15" s="449">
        <v>45041</v>
      </c>
      <c r="D15" s="452" t="s">
        <v>312</v>
      </c>
      <c r="E15" s="448">
        <v>0</v>
      </c>
      <c r="F15" s="448">
        <v>128400</v>
      </c>
      <c r="G15" s="448">
        <v>0</v>
      </c>
      <c r="H15" s="448">
        <v>0</v>
      </c>
      <c r="I15" s="448">
        <v>0</v>
      </c>
      <c r="J15" s="451">
        <v>0</v>
      </c>
      <c r="L15" s="418"/>
    </row>
    <row r="16" spans="1:12" s="417" customFormat="1" ht="87.75" customHeight="1">
      <c r="A16" s="447" t="str">
        <f>'[2]2ndQTR '!A128</f>
        <v>Annabel Terrado Roque</v>
      </c>
      <c r="B16" s="448">
        <f>'[2]2ndQTR '!B128</f>
        <v>744500</v>
      </c>
      <c r="C16" s="449">
        <v>45069</v>
      </c>
      <c r="D16" s="453" t="s">
        <v>313</v>
      </c>
      <c r="E16" s="448">
        <v>0</v>
      </c>
      <c r="F16" s="448">
        <v>744500</v>
      </c>
      <c r="G16" s="448">
        <v>0</v>
      </c>
      <c r="H16" s="448">
        <v>0</v>
      </c>
      <c r="I16" s="448">
        <v>0</v>
      </c>
      <c r="J16" s="451">
        <v>0</v>
      </c>
      <c r="L16" s="418"/>
    </row>
    <row r="17" spans="1:12" s="417" customFormat="1" ht="58.5" customHeight="1">
      <c r="A17" s="447" t="s">
        <v>314</v>
      </c>
      <c r="B17" s="448">
        <f>'[2]2ndQTR '!B132</f>
        <v>135000</v>
      </c>
      <c r="C17" s="449">
        <v>45062</v>
      </c>
      <c r="D17" s="450" t="s">
        <v>315</v>
      </c>
      <c r="E17" s="448">
        <v>0</v>
      </c>
      <c r="F17" s="448">
        <f>B17</f>
        <v>135000</v>
      </c>
      <c r="G17" s="448">
        <v>0</v>
      </c>
      <c r="H17" s="448">
        <v>0</v>
      </c>
      <c r="I17" s="448">
        <v>0</v>
      </c>
      <c r="J17" s="451">
        <v>0</v>
      </c>
      <c r="L17" s="418"/>
    </row>
    <row r="18" spans="1:12" s="417" customFormat="1" ht="45">
      <c r="A18" s="447" t="str">
        <f>'[2]2ndQTR '!A153</f>
        <v>Christine Ann Margaret Calimlim</v>
      </c>
      <c r="B18" s="448">
        <f>'[2]2ndQTR '!B153</f>
        <v>421000</v>
      </c>
      <c r="C18" s="449">
        <v>45043</v>
      </c>
      <c r="D18" s="450" t="s">
        <v>316</v>
      </c>
      <c r="E18" s="448">
        <v>0</v>
      </c>
      <c r="F18" s="448">
        <v>421000</v>
      </c>
      <c r="G18" s="448">
        <v>0</v>
      </c>
      <c r="H18" s="448">
        <v>0</v>
      </c>
      <c r="I18" s="448">
        <v>0</v>
      </c>
      <c r="J18" s="451">
        <v>0</v>
      </c>
      <c r="L18" s="418"/>
    </row>
    <row r="19" spans="1:12" s="417" customFormat="1" ht="93" customHeight="1">
      <c r="A19" s="447" t="str">
        <f>'[2]2ndQTR '!A130</f>
        <v>Cristy Ubando</v>
      </c>
      <c r="B19" s="448">
        <f>'[2]2ndQTR '!B130</f>
        <v>1174950</v>
      </c>
      <c r="C19" s="449">
        <v>45069</v>
      </c>
      <c r="D19" s="450" t="s">
        <v>317</v>
      </c>
      <c r="E19" s="448">
        <v>0</v>
      </c>
      <c r="F19" s="448">
        <v>500000</v>
      </c>
      <c r="G19" s="448">
        <v>0</v>
      </c>
      <c r="H19" s="448">
        <v>0</v>
      </c>
      <c r="I19" s="448">
        <v>0</v>
      </c>
      <c r="J19" s="451">
        <v>0</v>
      </c>
      <c r="L19" s="418"/>
    </row>
    <row r="20" spans="1:12" s="417" customFormat="1" ht="90" customHeight="1">
      <c r="A20" s="447"/>
      <c r="B20" s="448">
        <v>0</v>
      </c>
      <c r="C20" s="449">
        <v>45051</v>
      </c>
      <c r="D20" s="450" t="s">
        <v>318</v>
      </c>
      <c r="E20" s="448">
        <v>0</v>
      </c>
      <c r="F20" s="448">
        <v>674950</v>
      </c>
      <c r="G20" s="448">
        <v>0</v>
      </c>
      <c r="H20" s="448">
        <v>0</v>
      </c>
      <c r="I20" s="448">
        <v>0</v>
      </c>
      <c r="J20" s="451">
        <v>0</v>
      </c>
      <c r="L20" s="418"/>
    </row>
    <row r="21" spans="1:12" s="417" customFormat="1" ht="45">
      <c r="A21" s="447" t="str">
        <f>'[2]2ndQTR '!A126</f>
        <v>Edwin B. Sison</v>
      </c>
      <c r="B21" s="448">
        <f>'[2]2ndQTR '!B126</f>
        <v>200000</v>
      </c>
      <c r="C21" s="449">
        <v>45083</v>
      </c>
      <c r="D21" s="450" t="s">
        <v>319</v>
      </c>
      <c r="E21" s="448">
        <v>200000</v>
      </c>
      <c r="F21" s="448">
        <v>0</v>
      </c>
      <c r="G21" s="448">
        <v>0</v>
      </c>
      <c r="H21" s="448">
        <v>0</v>
      </c>
      <c r="I21" s="448">
        <v>0</v>
      </c>
      <c r="J21" s="451">
        <v>0</v>
      </c>
      <c r="L21" s="418"/>
    </row>
    <row r="22" spans="1:12" s="417" customFormat="1" ht="75" customHeight="1">
      <c r="A22" s="447" t="str">
        <f>'[2]2ndQTR '!A144</f>
        <v>Ellsworth G. Gonzalez</v>
      </c>
      <c r="B22" s="448">
        <f>'[2]2ndQTR '!B144</f>
        <v>140000</v>
      </c>
      <c r="C22" s="449">
        <v>44985</v>
      </c>
      <c r="D22" s="450" t="s">
        <v>320</v>
      </c>
      <c r="E22" s="448">
        <v>0</v>
      </c>
      <c r="F22" s="448">
        <v>0</v>
      </c>
      <c r="G22" s="448">
        <v>140000</v>
      </c>
      <c r="H22" s="448">
        <v>0</v>
      </c>
      <c r="I22" s="448">
        <v>0</v>
      </c>
      <c r="J22" s="451">
        <v>0</v>
      </c>
      <c r="L22" s="418"/>
    </row>
    <row r="23" spans="1:12" s="417" customFormat="1" ht="16.5" customHeight="1">
      <c r="A23" s="447" t="str">
        <f>'[2]2ndQTR '!A145</f>
        <v>Evelyn Dismaya</v>
      </c>
      <c r="B23" s="448">
        <f>'[2]2ndQTR '!B145</f>
        <v>200000</v>
      </c>
      <c r="C23" s="449">
        <v>44994</v>
      </c>
      <c r="D23" s="450" t="s">
        <v>321</v>
      </c>
      <c r="E23" s="448">
        <v>0</v>
      </c>
      <c r="F23" s="448">
        <v>200000</v>
      </c>
      <c r="G23" s="448">
        <v>0</v>
      </c>
      <c r="H23" s="448">
        <v>0</v>
      </c>
      <c r="I23" s="448">
        <v>0</v>
      </c>
      <c r="J23" s="451">
        <v>0</v>
      </c>
      <c r="L23" s="418"/>
    </row>
    <row r="24" spans="1:12" s="417" customFormat="1" ht="60">
      <c r="A24" s="447" t="str">
        <f>'[2]2ndQTR '!A146</f>
        <v>Joan Paulyn Patron</v>
      </c>
      <c r="B24" s="448">
        <f>'[2]2ndQTR '!B146</f>
        <v>214200</v>
      </c>
      <c r="C24" s="449">
        <v>45071</v>
      </c>
      <c r="D24" s="450" t="s">
        <v>322</v>
      </c>
      <c r="E24" s="448">
        <v>0</v>
      </c>
      <c r="F24" s="448">
        <v>91400</v>
      </c>
      <c r="G24" s="448">
        <v>0</v>
      </c>
      <c r="H24" s="448">
        <v>0</v>
      </c>
      <c r="I24" s="448">
        <v>0</v>
      </c>
      <c r="J24" s="451">
        <v>0</v>
      </c>
      <c r="L24" s="418"/>
    </row>
    <row r="25" spans="1:12" s="417" customFormat="1" ht="57.75" customHeight="1">
      <c r="A25" s="447"/>
      <c r="B25" s="448"/>
      <c r="C25" s="449">
        <v>44993</v>
      </c>
      <c r="D25" s="450" t="s">
        <v>323</v>
      </c>
      <c r="E25" s="448">
        <v>0</v>
      </c>
      <c r="F25" s="448">
        <v>0</v>
      </c>
      <c r="G25" s="448">
        <v>122800</v>
      </c>
      <c r="H25" s="448">
        <v>0</v>
      </c>
      <c r="I25" s="448">
        <v>0</v>
      </c>
      <c r="J25" s="451">
        <v>0</v>
      </c>
      <c r="L25" s="418"/>
    </row>
    <row r="26" spans="1:12" s="417" customFormat="1" ht="74.25" customHeight="1">
      <c r="A26" s="447" t="str">
        <f>'[2]2ndQTR '!A148</f>
        <v>Josephine Bonifacio</v>
      </c>
      <c r="B26" s="448">
        <f>'[2]2ndQTR '!B148</f>
        <v>473200</v>
      </c>
      <c r="C26" s="449">
        <v>45071</v>
      </c>
      <c r="D26" s="450" t="s">
        <v>324</v>
      </c>
      <c r="E26" s="448">
        <v>0</v>
      </c>
      <c r="F26" s="448">
        <v>225900</v>
      </c>
      <c r="G26" s="448">
        <v>0</v>
      </c>
      <c r="H26" s="448">
        <v>0</v>
      </c>
      <c r="I26" s="448">
        <v>0</v>
      </c>
      <c r="J26" s="451">
        <v>0</v>
      </c>
      <c r="L26" s="418"/>
    </row>
    <row r="27" spans="1:12" s="417" customFormat="1" ht="90.75" customHeight="1">
      <c r="A27" s="447"/>
      <c r="B27" s="448"/>
      <c r="C27" s="449">
        <v>44986</v>
      </c>
      <c r="D27" s="450" t="s">
        <v>325</v>
      </c>
      <c r="E27" s="448">
        <v>0</v>
      </c>
      <c r="F27" s="448">
        <v>247300</v>
      </c>
      <c r="G27" s="448">
        <v>0</v>
      </c>
      <c r="H27" s="448">
        <v>0</v>
      </c>
      <c r="I27" s="448">
        <v>0</v>
      </c>
      <c r="J27" s="451">
        <v>0</v>
      </c>
      <c r="L27" s="418"/>
    </row>
    <row r="28" spans="1:12" s="417" customFormat="1" ht="30">
      <c r="A28" s="447" t="str">
        <f>'[2]2ndQTR '!A154</f>
        <v>Jovelyn Narzita</v>
      </c>
      <c r="B28" s="448">
        <f>'[2]2ndQTR '!B154</f>
        <v>100000</v>
      </c>
      <c r="C28" s="449">
        <v>45051</v>
      </c>
      <c r="D28" s="450" t="s">
        <v>326</v>
      </c>
      <c r="E28" s="448">
        <v>0</v>
      </c>
      <c r="F28" s="448">
        <f>B28</f>
        <v>100000</v>
      </c>
      <c r="G28" s="448">
        <v>0</v>
      </c>
      <c r="H28" s="448">
        <v>0</v>
      </c>
      <c r="I28" s="448">
        <v>0</v>
      </c>
      <c r="J28" s="451">
        <v>0</v>
      </c>
      <c r="L28" s="418"/>
    </row>
    <row r="29" spans="1:12" s="417" customFormat="1" ht="45">
      <c r="A29" s="447" t="s">
        <v>327</v>
      </c>
      <c r="B29" s="448">
        <f>'[2]2ndQTR '!B129</f>
        <v>400000</v>
      </c>
      <c r="C29" s="449">
        <v>44889</v>
      </c>
      <c r="D29" s="450" t="s">
        <v>328</v>
      </c>
      <c r="E29" s="448">
        <v>0</v>
      </c>
      <c r="F29" s="448">
        <v>0</v>
      </c>
      <c r="G29" s="448">
        <v>400000</v>
      </c>
      <c r="H29" s="448">
        <v>0</v>
      </c>
      <c r="I29" s="448">
        <v>0</v>
      </c>
      <c r="J29" s="451">
        <v>0</v>
      </c>
      <c r="L29" s="418"/>
    </row>
    <row r="30" spans="1:12" s="417" customFormat="1" ht="90.75" customHeight="1">
      <c r="A30" s="447" t="str">
        <f>'[2]2ndQTR '!A103</f>
        <v>Ma. Richelle M. Raguindin</v>
      </c>
      <c r="B30" s="448">
        <f>'[2]2ndQTR '!B103</f>
        <v>705900</v>
      </c>
      <c r="C30" s="449">
        <v>45014</v>
      </c>
      <c r="D30" s="450" t="s">
        <v>329</v>
      </c>
      <c r="E30" s="448">
        <v>0</v>
      </c>
      <c r="F30" s="448">
        <v>0</v>
      </c>
      <c r="G30" s="448">
        <v>705900</v>
      </c>
      <c r="H30" s="448">
        <v>0</v>
      </c>
      <c r="I30" s="448">
        <v>0</v>
      </c>
      <c r="J30" s="451">
        <v>0</v>
      </c>
      <c r="L30" s="418"/>
    </row>
    <row r="31" spans="1:12" s="417" customFormat="1" ht="45">
      <c r="A31" s="447" t="str">
        <f>'[2]2ndQTR '!A155</f>
        <v>Marco Sales</v>
      </c>
      <c r="B31" s="448">
        <f>'[2]2ndQTR '!B155</f>
        <v>495400</v>
      </c>
      <c r="C31" s="449">
        <v>45040</v>
      </c>
      <c r="D31" s="450" t="s">
        <v>330</v>
      </c>
      <c r="E31" s="448">
        <v>0</v>
      </c>
      <c r="F31" s="448">
        <v>400000</v>
      </c>
      <c r="G31" s="448">
        <v>0</v>
      </c>
      <c r="H31" s="448">
        <v>0</v>
      </c>
      <c r="I31" s="448">
        <v>0</v>
      </c>
      <c r="J31" s="451">
        <v>0</v>
      </c>
      <c r="L31" s="418"/>
    </row>
    <row r="32" spans="1:12" s="417" customFormat="1" ht="45">
      <c r="A32" s="447"/>
      <c r="B32" s="448">
        <v>0</v>
      </c>
      <c r="C32" s="449">
        <v>45027</v>
      </c>
      <c r="D32" s="450" t="s">
        <v>331</v>
      </c>
      <c r="E32" s="448">
        <v>0</v>
      </c>
      <c r="F32" s="448">
        <v>95400</v>
      </c>
      <c r="G32" s="448">
        <v>0</v>
      </c>
      <c r="H32" s="448">
        <v>0</v>
      </c>
      <c r="I32" s="448">
        <v>0</v>
      </c>
      <c r="J32" s="451">
        <v>0</v>
      </c>
      <c r="L32" s="418"/>
    </row>
    <row r="33" spans="1:12" s="417" customFormat="1" ht="60">
      <c r="A33" s="447" t="str">
        <f>'[2]2ndQTR '!A120</f>
        <v>Maria Luisa A. Elduayan</v>
      </c>
      <c r="B33" s="448">
        <f>'[2]2ndQTR '!B120</f>
        <v>1424800</v>
      </c>
      <c r="C33" s="449">
        <v>44986</v>
      </c>
      <c r="D33" s="450" t="s">
        <v>332</v>
      </c>
      <c r="E33" s="448">
        <v>0</v>
      </c>
      <c r="F33" s="448">
        <v>0</v>
      </c>
      <c r="G33" s="448">
        <v>572000</v>
      </c>
      <c r="H33" s="448">
        <v>0</v>
      </c>
      <c r="I33" s="448">
        <v>0</v>
      </c>
      <c r="J33" s="451">
        <v>0</v>
      </c>
      <c r="L33" s="418"/>
    </row>
    <row r="34" spans="1:12" s="417" customFormat="1" ht="44.25" customHeight="1">
      <c r="A34" s="447"/>
      <c r="B34" s="448"/>
      <c r="C34" s="449">
        <v>45014</v>
      </c>
      <c r="D34" s="450" t="s">
        <v>333</v>
      </c>
      <c r="E34" s="448">
        <v>0</v>
      </c>
      <c r="F34" s="448">
        <v>0</v>
      </c>
      <c r="G34" s="448">
        <v>67800</v>
      </c>
      <c r="H34" s="448">
        <v>0</v>
      </c>
      <c r="I34" s="448">
        <v>0</v>
      </c>
      <c r="J34" s="451">
        <v>0</v>
      </c>
      <c r="L34" s="418"/>
    </row>
    <row r="35" spans="1:12" s="417" customFormat="1" ht="30">
      <c r="A35" s="447"/>
      <c r="B35" s="448"/>
      <c r="C35" s="449">
        <v>45040</v>
      </c>
      <c r="D35" s="450" t="s">
        <v>334</v>
      </c>
      <c r="E35" s="448">
        <v>0</v>
      </c>
      <c r="F35" s="448">
        <v>785000</v>
      </c>
      <c r="G35" s="448">
        <v>0</v>
      </c>
      <c r="H35" s="448">
        <v>0</v>
      </c>
      <c r="I35" s="448">
        <v>0</v>
      </c>
      <c r="J35" s="451">
        <v>0</v>
      </c>
      <c r="L35" s="418"/>
    </row>
    <row r="36" spans="1:12" s="417" customFormat="1" ht="30">
      <c r="A36" s="447" t="str">
        <f>'[2]2ndQTR '!A150</f>
        <v>Maria Virginia Jaile De Leon</v>
      </c>
      <c r="B36" s="448">
        <f>'[2]2ndQTR '!B150</f>
        <v>149600</v>
      </c>
      <c r="C36" s="449">
        <v>45014</v>
      </c>
      <c r="D36" s="450" t="s">
        <v>335</v>
      </c>
      <c r="E36" s="448">
        <v>0</v>
      </c>
      <c r="F36" s="448">
        <v>0</v>
      </c>
      <c r="G36" s="448">
        <v>149600</v>
      </c>
      <c r="H36" s="448">
        <v>0</v>
      </c>
      <c r="I36" s="448">
        <v>0</v>
      </c>
      <c r="J36" s="451">
        <v>0</v>
      </c>
      <c r="L36" s="418"/>
    </row>
    <row r="37" spans="1:12" s="417" customFormat="1" ht="45">
      <c r="A37" s="447" t="str">
        <f>'[2]2ndQTR '!A116</f>
        <v>Melody Claire Sison</v>
      </c>
      <c r="B37" s="448">
        <f>'[2]2ndQTR '!B116</f>
        <v>200000</v>
      </c>
      <c r="C37" s="449">
        <v>45077</v>
      </c>
      <c r="D37" s="454" t="s">
        <v>336</v>
      </c>
      <c r="E37" s="448">
        <v>0</v>
      </c>
      <c r="F37" s="448">
        <f>B37</f>
        <v>200000</v>
      </c>
      <c r="G37" s="448">
        <v>0</v>
      </c>
      <c r="H37" s="448">
        <v>0</v>
      </c>
      <c r="I37" s="448">
        <v>0</v>
      </c>
      <c r="J37" s="451">
        <v>0</v>
      </c>
      <c r="L37" s="418"/>
    </row>
    <row r="38" spans="1:12" s="417" customFormat="1" ht="46.5" customHeight="1">
      <c r="A38" s="447" t="str">
        <f>'[2]2ndQTR '!A156</f>
        <v>Monika Aliguas Labaupa</v>
      </c>
      <c r="B38" s="448">
        <f>'[2]2ndQTR '!B156</f>
        <v>310000</v>
      </c>
      <c r="C38" s="449">
        <v>45040</v>
      </c>
      <c r="D38" s="450" t="s">
        <v>337</v>
      </c>
      <c r="E38" s="448">
        <v>0</v>
      </c>
      <c r="F38" s="448">
        <v>310000</v>
      </c>
      <c r="G38" s="448">
        <v>0</v>
      </c>
      <c r="H38" s="448">
        <v>0</v>
      </c>
      <c r="I38" s="448">
        <v>0</v>
      </c>
      <c r="J38" s="451">
        <v>0</v>
      </c>
      <c r="L38" s="418"/>
    </row>
    <row r="39" spans="1:12" s="417" customFormat="1" ht="45">
      <c r="A39" s="447" t="str">
        <f>'[2]2ndQTR '!A151</f>
        <v>Nathaniel Joel Daroy</v>
      </c>
      <c r="B39" s="448">
        <f>'[2]2ndQTR '!B151</f>
        <v>934800</v>
      </c>
      <c r="C39" s="449">
        <v>45084</v>
      </c>
      <c r="D39" s="450" t="s">
        <v>338</v>
      </c>
      <c r="E39" s="448">
        <v>294000</v>
      </c>
      <c r="F39" s="448">
        <v>0</v>
      </c>
      <c r="G39" s="448">
        <v>0</v>
      </c>
      <c r="H39" s="448">
        <v>0</v>
      </c>
      <c r="I39" s="448">
        <v>0</v>
      </c>
      <c r="J39" s="451">
        <v>0</v>
      </c>
      <c r="L39" s="418"/>
    </row>
    <row r="40" spans="1:12" s="417" customFormat="1" ht="30">
      <c r="A40" s="447"/>
      <c r="B40" s="448">
        <v>0</v>
      </c>
      <c r="C40" s="449">
        <v>45092</v>
      </c>
      <c r="D40" s="450" t="s">
        <v>339</v>
      </c>
      <c r="E40" s="448">
        <v>24600</v>
      </c>
      <c r="F40" s="448">
        <v>0</v>
      </c>
      <c r="G40" s="448">
        <v>0</v>
      </c>
      <c r="H40" s="448">
        <v>0</v>
      </c>
      <c r="I40" s="448">
        <v>0</v>
      </c>
      <c r="J40" s="451">
        <v>0</v>
      </c>
      <c r="L40" s="418"/>
    </row>
    <row r="41" spans="1:12" s="417" customFormat="1" ht="45" customHeight="1">
      <c r="A41" s="447"/>
      <c r="B41" s="448">
        <v>0</v>
      </c>
      <c r="C41" s="449">
        <v>45035</v>
      </c>
      <c r="D41" s="450" t="s">
        <v>340</v>
      </c>
      <c r="E41" s="448">
        <v>0</v>
      </c>
      <c r="F41" s="448">
        <v>348600</v>
      </c>
      <c r="G41" s="448">
        <v>0</v>
      </c>
      <c r="H41" s="448">
        <v>0</v>
      </c>
      <c r="I41" s="448">
        <v>0</v>
      </c>
      <c r="J41" s="451">
        <v>0</v>
      </c>
      <c r="L41" s="418"/>
    </row>
    <row r="42" spans="1:12" s="417" customFormat="1" ht="90">
      <c r="A42" s="447"/>
      <c r="B42" s="448">
        <v>0</v>
      </c>
      <c r="C42" s="449">
        <v>45007</v>
      </c>
      <c r="D42" s="450" t="s">
        <v>341</v>
      </c>
      <c r="E42" s="448">
        <v>0</v>
      </c>
      <c r="F42" s="448">
        <v>0</v>
      </c>
      <c r="G42" s="448">
        <v>267600</v>
      </c>
      <c r="H42" s="448">
        <v>0</v>
      </c>
      <c r="I42" s="448">
        <v>0</v>
      </c>
      <c r="J42" s="451">
        <v>0</v>
      </c>
      <c r="L42" s="418"/>
    </row>
    <row r="43" spans="1:12" s="417" customFormat="1" ht="60">
      <c r="A43" s="447" t="str">
        <f>'[2]2ndQTR '!A121</f>
        <v>Nely Pioquinto</v>
      </c>
      <c r="B43" s="448">
        <f>'[2]2ndQTR '!B121</f>
        <v>562064.25</v>
      </c>
      <c r="C43" s="449">
        <v>44979</v>
      </c>
      <c r="D43" s="450" t="s">
        <v>342</v>
      </c>
      <c r="E43" s="448">
        <v>0</v>
      </c>
      <c r="F43" s="448">
        <v>0</v>
      </c>
      <c r="G43" s="448">
        <v>208064.25</v>
      </c>
      <c r="H43" s="448">
        <v>0</v>
      </c>
      <c r="I43" s="448">
        <v>0</v>
      </c>
      <c r="J43" s="451">
        <v>0</v>
      </c>
      <c r="L43" s="418"/>
    </row>
    <row r="44" spans="1:12" s="417" customFormat="1" ht="45">
      <c r="A44" s="447"/>
      <c r="B44" s="448">
        <v>0</v>
      </c>
      <c r="C44" s="449">
        <v>44893</v>
      </c>
      <c r="D44" s="450" t="s">
        <v>343</v>
      </c>
      <c r="E44" s="448">
        <v>0</v>
      </c>
      <c r="F44" s="448">
        <v>0</v>
      </c>
      <c r="G44" s="448">
        <v>54000</v>
      </c>
      <c r="H44" s="448">
        <v>0</v>
      </c>
      <c r="I44" s="448">
        <v>0</v>
      </c>
      <c r="J44" s="451">
        <v>0</v>
      </c>
      <c r="L44" s="418"/>
    </row>
    <row r="45" spans="1:12" s="417" customFormat="1" ht="75">
      <c r="A45" s="447"/>
      <c r="B45" s="448">
        <v>0</v>
      </c>
      <c r="C45" s="449">
        <v>45040</v>
      </c>
      <c r="D45" s="450" t="s">
        <v>344</v>
      </c>
      <c r="E45" s="448">
        <v>0</v>
      </c>
      <c r="F45" s="448">
        <v>300000</v>
      </c>
      <c r="G45" s="448">
        <v>0</v>
      </c>
      <c r="H45" s="448">
        <v>0</v>
      </c>
      <c r="I45" s="448">
        <v>0</v>
      </c>
      <c r="J45" s="451">
        <v>0</v>
      </c>
      <c r="L45" s="418"/>
    </row>
    <row r="46" spans="1:12" s="417" customFormat="1" ht="72.75" customHeight="1">
      <c r="A46" s="447" t="str">
        <f>'[2]2ndQTR '!A102</f>
        <v>Rachel S. Jose</v>
      </c>
      <c r="B46" s="448">
        <f>'[2]2ndQTR '!B102</f>
        <v>131400</v>
      </c>
      <c r="C46" s="449">
        <v>44952</v>
      </c>
      <c r="D46" s="450" t="s">
        <v>345</v>
      </c>
      <c r="E46" s="448">
        <v>0</v>
      </c>
      <c r="F46" s="448">
        <v>0</v>
      </c>
      <c r="G46" s="448">
        <v>131400</v>
      </c>
      <c r="H46" s="448">
        <v>0</v>
      </c>
      <c r="I46" s="448">
        <v>0</v>
      </c>
      <c r="J46" s="451">
        <v>0</v>
      </c>
      <c r="L46" s="418"/>
    </row>
    <row r="47" spans="1:12" s="417" customFormat="1" ht="15" customHeight="1">
      <c r="A47" s="447" t="s">
        <v>346</v>
      </c>
      <c r="B47" s="448">
        <f>'[2]2ndQTR '!B157</f>
        <v>150000</v>
      </c>
      <c r="C47" s="449">
        <v>45099</v>
      </c>
      <c r="D47" s="450" t="s">
        <v>347</v>
      </c>
      <c r="E47" s="448">
        <f>B47</f>
        <v>150000</v>
      </c>
      <c r="F47" s="448">
        <v>0</v>
      </c>
      <c r="G47" s="448">
        <v>0</v>
      </c>
      <c r="H47" s="448">
        <v>0</v>
      </c>
      <c r="I47" s="448">
        <v>0</v>
      </c>
      <c r="J47" s="451">
        <v>0</v>
      </c>
      <c r="L47" s="418"/>
    </row>
    <row r="48" spans="1:12" s="417" customFormat="1">
      <c r="A48" s="447" t="str">
        <f>'[2]2ndQTR '!A112</f>
        <v>Rodolfo M. Cortez</v>
      </c>
      <c r="B48" s="448">
        <f>'[2]2ndQTR '!B112</f>
        <v>20000</v>
      </c>
      <c r="C48" s="449"/>
      <c r="D48" s="450"/>
      <c r="E48" s="448">
        <v>0</v>
      </c>
      <c r="F48" s="448">
        <v>0</v>
      </c>
      <c r="G48" s="448">
        <v>0</v>
      </c>
      <c r="H48" s="448">
        <v>20000</v>
      </c>
      <c r="I48" s="448">
        <v>0</v>
      </c>
      <c r="J48" s="451">
        <v>0</v>
      </c>
      <c r="L48" s="418"/>
    </row>
    <row r="49" spans="1:12" s="417" customFormat="1">
      <c r="A49" s="447" t="str">
        <f>'[2]2ndQTR '!A113</f>
        <v>Rodolfo M. Cortez</v>
      </c>
      <c r="B49" s="448">
        <f>'[2]2ndQTR '!B113</f>
        <v>30000</v>
      </c>
      <c r="C49" s="449"/>
      <c r="D49" s="450"/>
      <c r="E49" s="448">
        <v>0</v>
      </c>
      <c r="F49" s="448">
        <v>0</v>
      </c>
      <c r="G49" s="448">
        <v>0</v>
      </c>
      <c r="H49" s="448">
        <v>30000</v>
      </c>
      <c r="I49" s="448">
        <v>0</v>
      </c>
      <c r="J49" s="451">
        <v>0</v>
      </c>
      <c r="L49" s="418"/>
    </row>
    <row r="50" spans="1:12" s="417" customFormat="1" ht="45">
      <c r="A50" s="455" t="str">
        <f>'[2]2ndQTR '!A136</f>
        <v>Verna Nava-Perez</v>
      </c>
      <c r="B50" s="456">
        <f>'[2]2ndQTR '!B136</f>
        <v>38700</v>
      </c>
      <c r="C50" s="457">
        <v>45029</v>
      </c>
      <c r="D50" s="458" t="s">
        <v>348</v>
      </c>
      <c r="E50" s="456">
        <v>0</v>
      </c>
      <c r="F50" s="456">
        <v>38700</v>
      </c>
      <c r="G50" s="456">
        <v>0</v>
      </c>
      <c r="H50" s="456">
        <v>0</v>
      </c>
      <c r="I50" s="456">
        <v>0</v>
      </c>
      <c r="J50" s="459">
        <v>0</v>
      </c>
      <c r="L50" s="418"/>
    </row>
    <row r="51" spans="1:12" s="417" customFormat="1" ht="45">
      <c r="A51" s="460" t="str">
        <f>'[2]2ndQTR '!A106</f>
        <v>Wilfreda Vicente</v>
      </c>
      <c r="B51" s="461">
        <f>'[2]2ndQTR '!B106</f>
        <v>250000</v>
      </c>
      <c r="C51" s="462">
        <v>45042</v>
      </c>
      <c r="D51" s="463" t="s">
        <v>349</v>
      </c>
      <c r="E51" s="461">
        <v>0</v>
      </c>
      <c r="F51" s="461">
        <v>250000</v>
      </c>
      <c r="G51" s="461">
        <v>0</v>
      </c>
      <c r="H51" s="461">
        <v>0</v>
      </c>
      <c r="I51" s="461">
        <v>0</v>
      </c>
      <c r="J51" s="464">
        <v>0</v>
      </c>
      <c r="L51" s="418"/>
    </row>
    <row r="52" spans="1:12">
      <c r="A52" s="465"/>
      <c r="B52" s="466"/>
      <c r="C52" s="467"/>
      <c r="E52" s="466"/>
      <c r="F52" s="466"/>
      <c r="G52" s="466"/>
      <c r="H52" s="466"/>
      <c r="I52" s="466"/>
      <c r="J52" s="468"/>
    </row>
    <row r="53" spans="1:12" ht="30">
      <c r="A53" s="469" t="s">
        <v>350</v>
      </c>
      <c r="B53" s="466"/>
      <c r="E53" s="466"/>
      <c r="F53" s="466"/>
      <c r="G53" s="466"/>
      <c r="H53" s="466"/>
      <c r="I53" s="466"/>
      <c r="J53" s="468"/>
    </row>
    <row r="54" spans="1:12" ht="45">
      <c r="A54" s="470" t="str">
        <f>'[2]2ndQTR '!A243</f>
        <v>Carla Cacatian</v>
      </c>
      <c r="B54" s="461">
        <f>'[2]2ndQTR '!B243</f>
        <v>9048</v>
      </c>
      <c r="C54" s="462">
        <v>45092</v>
      </c>
      <c r="D54" s="463" t="s">
        <v>351</v>
      </c>
      <c r="E54" s="461">
        <v>9048</v>
      </c>
      <c r="F54" s="461">
        <v>0</v>
      </c>
      <c r="G54" s="461">
        <v>0</v>
      </c>
      <c r="H54" s="461">
        <v>0</v>
      </c>
      <c r="I54" s="461">
        <v>0</v>
      </c>
      <c r="J54" s="464">
        <v>0</v>
      </c>
    </row>
    <row r="55" spans="1:12" ht="58.5" customHeight="1">
      <c r="A55" s="471" t="str">
        <f>'[2]2ndQTR '!A238</f>
        <v>Cherryl Escaño</v>
      </c>
      <c r="B55" s="443">
        <f>'[2]2ndQTR '!B238</f>
        <v>129719.06999999999</v>
      </c>
      <c r="C55" s="444">
        <v>45078</v>
      </c>
      <c r="D55" s="445" t="s">
        <v>352</v>
      </c>
      <c r="E55" s="443">
        <v>96000</v>
      </c>
      <c r="F55" s="443">
        <v>0</v>
      </c>
      <c r="G55" s="443">
        <v>0</v>
      </c>
      <c r="H55" s="443">
        <v>0</v>
      </c>
      <c r="I55" s="443">
        <v>0</v>
      </c>
      <c r="J55" s="446">
        <v>0</v>
      </c>
    </row>
    <row r="56" spans="1:12" ht="75">
      <c r="A56" s="472"/>
      <c r="B56" s="448"/>
      <c r="C56" s="449">
        <v>45054</v>
      </c>
      <c r="D56" s="450" t="s">
        <v>353</v>
      </c>
      <c r="E56" s="448">
        <v>0</v>
      </c>
      <c r="F56" s="448">
        <f>34218.03-498.96</f>
        <v>33719.07</v>
      </c>
      <c r="G56" s="448">
        <v>0</v>
      </c>
      <c r="H56" s="448">
        <v>0</v>
      </c>
      <c r="I56" s="448">
        <v>0</v>
      </c>
      <c r="J56" s="451">
        <v>0</v>
      </c>
    </row>
    <row r="57" spans="1:12" ht="75">
      <c r="A57" s="472" t="str">
        <f>'[2]2ndQTR '!A174</f>
        <v>Clarisa V. Basco</v>
      </c>
      <c r="B57" s="448">
        <f>'[2]2ndQTR '!B174</f>
        <v>16300</v>
      </c>
      <c r="C57" s="449">
        <v>45044</v>
      </c>
      <c r="D57" s="450" t="s">
        <v>354</v>
      </c>
      <c r="E57" s="448">
        <v>0</v>
      </c>
      <c r="F57" s="448">
        <v>16300</v>
      </c>
      <c r="G57" s="448">
        <v>0</v>
      </c>
      <c r="H57" s="448">
        <v>0</v>
      </c>
      <c r="I57" s="448">
        <v>0</v>
      </c>
      <c r="J57" s="451">
        <v>0</v>
      </c>
    </row>
    <row r="58" spans="1:12" ht="63.75" customHeight="1">
      <c r="A58" s="472" t="str">
        <f>'[2]2ndQTR '!A232</f>
        <v>Cristy Ubando</v>
      </c>
      <c r="B58" s="448">
        <f>'[2]2ndQTR '!B232</f>
        <v>24999.999999999978</v>
      </c>
      <c r="C58" s="449">
        <v>45103</v>
      </c>
      <c r="D58" s="450" t="s">
        <v>355</v>
      </c>
      <c r="E58" s="448">
        <v>24999.999999999978</v>
      </c>
      <c r="F58" s="448">
        <v>0</v>
      </c>
      <c r="G58" s="448">
        <v>0</v>
      </c>
      <c r="H58" s="448">
        <v>0</v>
      </c>
      <c r="I58" s="448">
        <v>0</v>
      </c>
      <c r="J58" s="451">
        <v>0</v>
      </c>
    </row>
    <row r="59" spans="1:12">
      <c r="A59" s="472" t="s">
        <v>356</v>
      </c>
      <c r="B59" s="448">
        <f>'[2]2ndQTR '!B200</f>
        <v>7000</v>
      </c>
      <c r="C59" s="449">
        <v>37088</v>
      </c>
      <c r="D59" s="450" t="s">
        <v>357</v>
      </c>
      <c r="E59" s="448">
        <v>0</v>
      </c>
      <c r="F59" s="448">
        <v>0</v>
      </c>
      <c r="G59" s="448">
        <v>0</v>
      </c>
      <c r="H59" s="448">
        <v>0</v>
      </c>
      <c r="I59" s="448">
        <v>0</v>
      </c>
      <c r="J59" s="451">
        <v>7000</v>
      </c>
    </row>
    <row r="60" spans="1:12">
      <c r="A60" s="472" t="s">
        <v>358</v>
      </c>
      <c r="B60" s="448">
        <f>'[2]2ndQTR '!B203</f>
        <v>5000</v>
      </c>
      <c r="C60" s="449">
        <v>36194</v>
      </c>
      <c r="D60" s="450" t="s">
        <v>357</v>
      </c>
      <c r="E60" s="448">
        <v>0</v>
      </c>
      <c r="F60" s="448">
        <v>0</v>
      </c>
      <c r="G60" s="448">
        <v>0</v>
      </c>
      <c r="H60" s="448">
        <v>0</v>
      </c>
      <c r="I60" s="448">
        <v>0</v>
      </c>
      <c r="J60" s="451">
        <v>5000</v>
      </c>
    </row>
    <row r="61" spans="1:12" ht="45">
      <c r="A61" s="472" t="str">
        <f>'[2]2ndQTR '!A244</f>
        <v>Elisa Basilio</v>
      </c>
      <c r="B61" s="448">
        <f>'[2]2ndQTR '!B244</f>
        <v>9048</v>
      </c>
      <c r="C61" s="449">
        <v>45092</v>
      </c>
      <c r="D61" s="450" t="s">
        <v>351</v>
      </c>
      <c r="E61" s="448">
        <v>9048</v>
      </c>
      <c r="F61" s="448">
        <v>0</v>
      </c>
      <c r="G61" s="448">
        <v>0</v>
      </c>
      <c r="H61" s="448">
        <v>0</v>
      </c>
      <c r="I61" s="448">
        <v>0</v>
      </c>
      <c r="J61" s="451">
        <v>0</v>
      </c>
    </row>
    <row r="62" spans="1:12">
      <c r="A62" s="472" t="str">
        <f>'[2]2ndQTR '!A201</f>
        <v>Eugenio G. Ramos</v>
      </c>
      <c r="B62" s="448">
        <f>'[2]2ndQTR '!B201</f>
        <v>2500</v>
      </c>
      <c r="C62" s="449">
        <v>36264</v>
      </c>
      <c r="D62" s="450" t="s">
        <v>357</v>
      </c>
      <c r="E62" s="448">
        <v>0</v>
      </c>
      <c r="F62" s="448">
        <v>0</v>
      </c>
      <c r="G62" s="448">
        <v>0</v>
      </c>
      <c r="H62" s="448">
        <v>0</v>
      </c>
      <c r="I62" s="448">
        <v>0</v>
      </c>
      <c r="J62" s="451">
        <v>2500</v>
      </c>
    </row>
    <row r="63" spans="1:12" s="417" customFormat="1" ht="101.65" hidden="1" customHeight="1">
      <c r="A63" s="472" t="str">
        <f>'[2]2ndQTR '!A218</f>
        <v>Catherine Atienza</v>
      </c>
      <c r="B63" s="448">
        <f>'[2]2ndQTR '!B218</f>
        <v>0</v>
      </c>
      <c r="C63" s="449"/>
      <c r="D63" s="450"/>
      <c r="E63" s="448"/>
      <c r="F63" s="448"/>
      <c r="G63" s="448"/>
      <c r="H63" s="448"/>
      <c r="I63" s="448"/>
      <c r="J63" s="451"/>
      <c r="L63" s="418"/>
    </row>
    <row r="64" spans="1:12" s="417" customFormat="1" hidden="1">
      <c r="A64" s="472" t="str">
        <f>'[2]2ndQTR '!A184</f>
        <v>Catherine DC. Camba</v>
      </c>
      <c r="B64" s="448">
        <f>'[2]2ndQTR '!B184</f>
        <v>0</v>
      </c>
      <c r="C64" s="449"/>
      <c r="D64" s="450"/>
      <c r="E64" s="448"/>
      <c r="F64" s="448"/>
      <c r="G64" s="448"/>
      <c r="H64" s="448"/>
      <c r="I64" s="448"/>
      <c r="J64" s="451"/>
      <c r="L64" s="418"/>
    </row>
    <row r="65" spans="1:12" s="417" customFormat="1" hidden="1">
      <c r="A65" s="472" t="str">
        <f>'[2]2ndQTR '!A185</f>
        <v>Cecilia Arlene P. Vinluan</v>
      </c>
      <c r="B65" s="448">
        <f>'[2]2ndQTR '!B185</f>
        <v>0</v>
      </c>
      <c r="C65" s="449"/>
      <c r="D65" s="450"/>
      <c r="E65" s="448"/>
      <c r="F65" s="448"/>
      <c r="G65" s="448"/>
      <c r="H65" s="448"/>
      <c r="I65" s="448"/>
      <c r="J65" s="451"/>
      <c r="L65" s="418"/>
    </row>
    <row r="66" spans="1:12" s="417" customFormat="1">
      <c r="A66" s="472" t="str">
        <f>'[2]2ndQTR '!A213</f>
        <v>Federico Victorio</v>
      </c>
      <c r="B66" s="448">
        <f>'[2]2ndQTR '!B213</f>
        <v>1500</v>
      </c>
      <c r="C66" s="449">
        <v>31167</v>
      </c>
      <c r="D66" s="450" t="s">
        <v>357</v>
      </c>
      <c r="E66" s="448">
        <v>0</v>
      </c>
      <c r="F66" s="448">
        <v>0</v>
      </c>
      <c r="G66" s="448">
        <v>0</v>
      </c>
      <c r="H66" s="448">
        <v>0</v>
      </c>
      <c r="I66" s="448">
        <v>0</v>
      </c>
      <c r="J66" s="451">
        <v>1500</v>
      </c>
      <c r="L66" s="418"/>
    </row>
    <row r="67" spans="1:12" s="417" customFormat="1" ht="11.65" hidden="1" customHeight="1">
      <c r="A67" s="472" t="str">
        <f>'[2]2ndQTR '!A219</f>
        <v>Christine Frias</v>
      </c>
      <c r="B67" s="448">
        <f>'[2]2ndQTR '!B219</f>
        <v>0</v>
      </c>
      <c r="C67" s="449"/>
      <c r="D67" s="450"/>
      <c r="E67" s="448"/>
      <c r="F67" s="448"/>
      <c r="G67" s="448"/>
      <c r="H67" s="448"/>
      <c r="I67" s="448"/>
      <c r="J67" s="451"/>
      <c r="L67" s="418"/>
    </row>
    <row r="68" spans="1:12" s="417" customFormat="1" ht="85.5" hidden="1" customHeight="1">
      <c r="A68" s="472" t="str">
        <f>'[2]2ndQTR '!A198</f>
        <v>Christine Patayan</v>
      </c>
      <c r="B68" s="448">
        <f>'[2]2ndQTR '!B198</f>
        <v>0</v>
      </c>
      <c r="C68" s="449"/>
      <c r="D68" s="450"/>
      <c r="E68" s="448"/>
      <c r="F68" s="448"/>
      <c r="G68" s="448"/>
      <c r="H68" s="448"/>
      <c r="I68" s="448"/>
      <c r="J68" s="451"/>
      <c r="L68" s="418"/>
    </row>
    <row r="69" spans="1:12" s="417" customFormat="1">
      <c r="A69" s="472" t="s">
        <v>359</v>
      </c>
      <c r="B69" s="448">
        <f>'[2]2ndQTR '!B202</f>
        <v>1200</v>
      </c>
      <c r="C69" s="449">
        <v>35633</v>
      </c>
      <c r="D69" s="450" t="s">
        <v>357</v>
      </c>
      <c r="E69" s="448">
        <v>0</v>
      </c>
      <c r="F69" s="448">
        <v>0</v>
      </c>
      <c r="G69" s="448">
        <v>0</v>
      </c>
      <c r="H69" s="448">
        <v>0</v>
      </c>
      <c r="I69" s="448">
        <v>0</v>
      </c>
      <c r="J69" s="451">
        <v>1200</v>
      </c>
      <c r="L69" s="418"/>
    </row>
    <row r="70" spans="1:12" s="417" customFormat="1" ht="87" hidden="1" customHeight="1">
      <c r="A70" s="472" t="str">
        <f>'[2]2ndQTR '!A186</f>
        <v>Corazon L. Pantua</v>
      </c>
      <c r="B70" s="448">
        <f>'[2]2ndQTR '!B186</f>
        <v>0</v>
      </c>
      <c r="C70" s="449"/>
      <c r="D70" s="450"/>
      <c r="E70" s="448"/>
      <c r="F70" s="448"/>
      <c r="G70" s="448"/>
      <c r="H70" s="448"/>
      <c r="I70" s="448"/>
      <c r="J70" s="451"/>
      <c r="L70" s="418"/>
    </row>
    <row r="71" spans="1:12" s="417" customFormat="1">
      <c r="A71" s="472" t="str">
        <f>'[2]2ndQTR '!A207</f>
        <v>Felipe Santillan</v>
      </c>
      <c r="B71" s="448">
        <f>'[2]2ndQTR '!B207</f>
        <v>1250</v>
      </c>
      <c r="C71" s="449">
        <v>28549</v>
      </c>
      <c r="D71" s="450" t="s">
        <v>357</v>
      </c>
      <c r="E71" s="448">
        <v>0</v>
      </c>
      <c r="F71" s="448">
        <v>0</v>
      </c>
      <c r="G71" s="448">
        <v>0</v>
      </c>
      <c r="H71" s="448">
        <v>0</v>
      </c>
      <c r="I71" s="448">
        <v>0</v>
      </c>
      <c r="J71" s="451">
        <v>1250</v>
      </c>
      <c r="L71" s="418"/>
    </row>
    <row r="72" spans="1:12" s="417" customFormat="1" hidden="1">
      <c r="A72" s="472" t="str">
        <f>'[2]2ndQTR '!A182</f>
        <v>Dolores U. Vinuya</v>
      </c>
      <c r="B72" s="448">
        <f>'[2]2ndQTR '!B182</f>
        <v>0</v>
      </c>
      <c r="C72" s="449"/>
      <c r="D72" s="450"/>
      <c r="E72" s="448"/>
      <c r="F72" s="448"/>
      <c r="G72" s="448"/>
      <c r="H72" s="448"/>
      <c r="I72" s="448"/>
      <c r="J72" s="451"/>
      <c r="L72" s="418"/>
    </row>
    <row r="73" spans="1:12" s="417" customFormat="1" hidden="1">
      <c r="A73" s="472" t="str">
        <f>'[2]2ndQTR '!A183</f>
        <v>Dondelina S. Catabay</v>
      </c>
      <c r="B73" s="448">
        <f>'[2]2ndQTR '!B183</f>
        <v>0</v>
      </c>
      <c r="C73" s="449"/>
      <c r="D73" s="450"/>
      <c r="E73" s="448"/>
      <c r="F73" s="448"/>
      <c r="G73" s="448"/>
      <c r="H73" s="448"/>
      <c r="I73" s="448"/>
      <c r="J73" s="451"/>
      <c r="L73" s="418"/>
    </row>
    <row r="74" spans="1:12" s="417" customFormat="1" ht="105">
      <c r="A74" s="472" t="s">
        <v>360</v>
      </c>
      <c r="B74" s="448">
        <f>'[2]2ndQTR '!B233</f>
        <v>2726913.12</v>
      </c>
      <c r="C74" s="449">
        <v>45020</v>
      </c>
      <c r="D74" s="450" t="s">
        <v>361</v>
      </c>
      <c r="E74" s="448">
        <v>0</v>
      </c>
      <c r="F74" s="448">
        <v>855000</v>
      </c>
      <c r="G74" s="448">
        <v>0</v>
      </c>
      <c r="H74" s="448">
        <v>0</v>
      </c>
      <c r="I74" s="448">
        <v>0</v>
      </c>
      <c r="J74" s="451">
        <v>0</v>
      </c>
      <c r="L74" s="418"/>
    </row>
    <row r="75" spans="1:12" s="417" customFormat="1" ht="90">
      <c r="A75" s="472"/>
      <c r="B75" s="448"/>
      <c r="C75" s="449">
        <v>45020</v>
      </c>
      <c r="D75" s="450" t="s">
        <v>362</v>
      </c>
      <c r="E75" s="448">
        <v>0</v>
      </c>
      <c r="F75" s="448">
        <v>1871913.12</v>
      </c>
      <c r="G75" s="448">
        <v>0</v>
      </c>
      <c r="H75" s="448">
        <v>0</v>
      </c>
      <c r="I75" s="448">
        <v>0</v>
      </c>
      <c r="J75" s="451">
        <v>0</v>
      </c>
      <c r="L75" s="418"/>
    </row>
    <row r="76" spans="1:12" s="417" customFormat="1" ht="45">
      <c r="A76" s="472" t="str">
        <f>'[2]2ndQTR '!A177</f>
        <v>Janette Asis</v>
      </c>
      <c r="B76" s="448">
        <f>'[2]2ndQTR '!B177</f>
        <v>28752</v>
      </c>
      <c r="C76" s="449">
        <v>45077</v>
      </c>
      <c r="D76" s="450" t="s">
        <v>363</v>
      </c>
      <c r="E76" s="448">
        <v>0</v>
      </c>
      <c r="F76" s="448">
        <f>B76</f>
        <v>28752</v>
      </c>
      <c r="G76" s="448">
        <v>0</v>
      </c>
      <c r="H76" s="448">
        <v>0</v>
      </c>
      <c r="I76" s="448">
        <v>0</v>
      </c>
      <c r="J76" s="451">
        <v>0</v>
      </c>
      <c r="L76" s="418"/>
    </row>
    <row r="77" spans="1:12" s="417" customFormat="1">
      <c r="A77" s="472" t="s">
        <v>364</v>
      </c>
      <c r="B77" s="448">
        <f>'[2]2ndQTR '!B204</f>
        <v>20000</v>
      </c>
      <c r="C77" s="449">
        <v>35488</v>
      </c>
      <c r="D77" s="450" t="s">
        <v>357</v>
      </c>
      <c r="E77" s="448">
        <v>0</v>
      </c>
      <c r="F77" s="448">
        <v>0</v>
      </c>
      <c r="G77" s="448">
        <v>0</v>
      </c>
      <c r="H77" s="448">
        <v>0</v>
      </c>
      <c r="I77" s="448">
        <v>0</v>
      </c>
      <c r="J77" s="451">
        <v>20000</v>
      </c>
      <c r="L77" s="418"/>
    </row>
    <row r="78" spans="1:12" s="417" customFormat="1" ht="45">
      <c r="A78" s="472" t="str">
        <f>'[2]2ndQTR '!A173</f>
        <v>Louie Ocampo</v>
      </c>
      <c r="B78" s="448">
        <f>'[2]2ndQTR '!B173</f>
        <v>46052</v>
      </c>
      <c r="C78" s="449">
        <v>45077</v>
      </c>
      <c r="D78" s="450" t="s">
        <v>365</v>
      </c>
      <c r="E78" s="448">
        <v>0</v>
      </c>
      <c r="F78" s="448">
        <f>B78</f>
        <v>46052</v>
      </c>
      <c r="G78" s="448">
        <v>0</v>
      </c>
      <c r="H78" s="448">
        <v>0</v>
      </c>
      <c r="I78" s="448">
        <v>0</v>
      </c>
      <c r="J78" s="451">
        <v>0</v>
      </c>
      <c r="L78" s="418"/>
    </row>
    <row r="79" spans="1:12" s="417" customFormat="1" hidden="1">
      <c r="A79" s="472" t="str">
        <f>'[2]2ndQTR '!A220</f>
        <v>George Domantay</v>
      </c>
      <c r="B79" s="448">
        <f>'[2]2ndQTR '!B220</f>
        <v>0</v>
      </c>
      <c r="C79" s="449"/>
      <c r="D79" s="450"/>
      <c r="E79" s="448"/>
      <c r="F79" s="448"/>
      <c r="G79" s="448">
        <v>0</v>
      </c>
      <c r="H79" s="448">
        <v>0</v>
      </c>
      <c r="I79" s="448">
        <v>0</v>
      </c>
      <c r="J79" s="451">
        <v>0</v>
      </c>
      <c r="L79" s="418"/>
    </row>
    <row r="80" spans="1:12" s="417" customFormat="1" hidden="1">
      <c r="A80" s="472" t="str">
        <f>'[2]2ndQTR '!A221</f>
        <v>Hideliza Macam</v>
      </c>
      <c r="B80" s="448">
        <f>'[2]2ndQTR '!B221</f>
        <v>0</v>
      </c>
      <c r="C80" s="449"/>
      <c r="D80" s="450"/>
      <c r="E80" s="448"/>
      <c r="F80" s="448"/>
      <c r="G80" s="448">
        <v>0</v>
      </c>
      <c r="H80" s="448">
        <v>0</v>
      </c>
      <c r="I80" s="448">
        <v>0</v>
      </c>
      <c r="J80" s="451">
        <v>0</v>
      </c>
      <c r="L80" s="418"/>
    </row>
    <row r="81" spans="1:12" ht="90">
      <c r="A81" s="472" t="s">
        <v>366</v>
      </c>
      <c r="B81" s="448">
        <f>'[2]2ndQTR '!B242</f>
        <v>16300</v>
      </c>
      <c r="C81" s="449">
        <v>45059</v>
      </c>
      <c r="D81" s="450" t="s">
        <v>367</v>
      </c>
      <c r="E81" s="448">
        <v>0</v>
      </c>
      <c r="F81" s="448">
        <v>16300</v>
      </c>
      <c r="G81" s="448">
        <v>0</v>
      </c>
      <c r="H81" s="448">
        <v>0</v>
      </c>
      <c r="I81" s="448">
        <v>0</v>
      </c>
      <c r="J81" s="451">
        <v>0</v>
      </c>
    </row>
    <row r="82" spans="1:12" s="417" customFormat="1" ht="73.5" customHeight="1">
      <c r="A82" s="472" t="str">
        <f>'[2]2ndQTR '!A240</f>
        <v>Mark Sydney Soriano</v>
      </c>
      <c r="B82" s="448">
        <f>'[2]2ndQTR '!B240</f>
        <v>58670.74</v>
      </c>
      <c r="C82" s="449">
        <v>45048</v>
      </c>
      <c r="D82" s="450" t="s">
        <v>368</v>
      </c>
      <c r="E82" s="448">
        <v>0</v>
      </c>
      <c r="F82" s="448">
        <f>B82</f>
        <v>58670.74</v>
      </c>
      <c r="G82" s="448">
        <v>0</v>
      </c>
      <c r="H82" s="448">
        <v>0</v>
      </c>
      <c r="I82" s="448">
        <v>0</v>
      </c>
      <c r="J82" s="451">
        <v>0</v>
      </c>
      <c r="L82" s="418"/>
    </row>
    <row r="83" spans="1:12" s="417" customFormat="1">
      <c r="A83" s="472" t="str">
        <f>'[2]2ndQTR '!A214</f>
        <v>Maximu Dulay</v>
      </c>
      <c r="B83" s="448">
        <f>'[2]2ndQTR '!B214</f>
        <v>5000</v>
      </c>
      <c r="C83" s="449">
        <v>32675</v>
      </c>
      <c r="D83" s="450" t="s">
        <v>357</v>
      </c>
      <c r="E83" s="448">
        <v>0</v>
      </c>
      <c r="F83" s="448">
        <v>0</v>
      </c>
      <c r="G83" s="448">
        <v>0</v>
      </c>
      <c r="H83" s="448">
        <v>0</v>
      </c>
      <c r="I83" s="448">
        <v>0</v>
      </c>
      <c r="J83" s="451">
        <v>5000</v>
      </c>
      <c r="L83" s="418"/>
    </row>
    <row r="84" spans="1:12" s="417" customFormat="1" ht="61.5" customHeight="1">
      <c r="A84" s="472" t="str">
        <f>'[2]2ndQTR '!A241</f>
        <v>Monika Aliguas Labaupa</v>
      </c>
      <c r="B84" s="448">
        <f>'[2]2ndQTR '!B241</f>
        <v>147400</v>
      </c>
      <c r="C84" s="449">
        <v>45055</v>
      </c>
      <c r="D84" s="450" t="s">
        <v>369</v>
      </c>
      <c r="E84" s="448">
        <v>0</v>
      </c>
      <c r="F84" s="448">
        <f>B84</f>
        <v>147400</v>
      </c>
      <c r="G84" s="448">
        <v>0</v>
      </c>
      <c r="H84" s="448">
        <v>0</v>
      </c>
      <c r="I84" s="448">
        <v>0</v>
      </c>
      <c r="J84" s="451"/>
      <c r="L84" s="418"/>
    </row>
    <row r="85" spans="1:12" s="417" customFormat="1">
      <c r="A85" s="472" t="str">
        <f>'[2]2ndQTR '!A208</f>
        <v>Narciso Ramos</v>
      </c>
      <c r="B85" s="448">
        <f>'[2]2ndQTR '!B208</f>
        <v>1250</v>
      </c>
      <c r="C85" s="449">
        <v>28730</v>
      </c>
      <c r="D85" s="450" t="s">
        <v>357</v>
      </c>
      <c r="E85" s="448">
        <v>0</v>
      </c>
      <c r="F85" s="448">
        <v>0</v>
      </c>
      <c r="G85" s="448">
        <v>0</v>
      </c>
      <c r="H85" s="448">
        <v>0</v>
      </c>
      <c r="I85" s="448">
        <v>0</v>
      </c>
      <c r="J85" s="451">
        <v>1250</v>
      </c>
      <c r="L85" s="418"/>
    </row>
    <row r="86" spans="1:12" s="417" customFormat="1" ht="132.75" customHeight="1">
      <c r="A86" s="472" t="str">
        <f>'[2]2ndQTR '!A167</f>
        <v>Nelly Pioquinto</v>
      </c>
      <c r="B86" s="448">
        <f>'[2]2ndQTR '!B167</f>
        <v>5811.75</v>
      </c>
      <c r="C86" s="449">
        <v>45002</v>
      </c>
      <c r="D86" s="450" t="s">
        <v>370</v>
      </c>
      <c r="E86" s="448">
        <v>0</v>
      </c>
      <c r="F86" s="448">
        <v>0</v>
      </c>
      <c r="G86" s="448">
        <v>5811.75</v>
      </c>
      <c r="H86" s="448">
        <v>0</v>
      </c>
      <c r="I86" s="448">
        <v>0</v>
      </c>
      <c r="J86" s="451">
        <v>0</v>
      </c>
      <c r="L86" s="418"/>
    </row>
    <row r="87" spans="1:12" s="417" customFormat="1" ht="91.5" customHeight="1">
      <c r="A87" s="472" t="s">
        <v>371</v>
      </c>
      <c r="B87" s="448">
        <f>'[2]2ndQTR '!B237</f>
        <v>17300</v>
      </c>
      <c r="C87" s="449">
        <v>45054</v>
      </c>
      <c r="D87" s="450" t="s">
        <v>372</v>
      </c>
      <c r="E87" s="448">
        <v>0</v>
      </c>
      <c r="F87" s="448">
        <v>17300</v>
      </c>
      <c r="G87" s="448">
        <v>0</v>
      </c>
      <c r="H87" s="448">
        <v>0</v>
      </c>
      <c r="I87" s="448">
        <v>0</v>
      </c>
      <c r="J87" s="451">
        <v>0</v>
      </c>
      <c r="L87" s="418"/>
    </row>
    <row r="88" spans="1:12" s="417" customFormat="1" ht="91.5" customHeight="1">
      <c r="A88" s="472" t="s">
        <v>373</v>
      </c>
      <c r="B88" s="448">
        <f>'[2]2ndQTR '!B234</f>
        <v>86004.740999999995</v>
      </c>
      <c r="C88" s="449">
        <v>45044</v>
      </c>
      <c r="D88" s="450" t="s">
        <v>374</v>
      </c>
      <c r="E88" s="448">
        <v>0</v>
      </c>
      <c r="F88" s="448">
        <v>86004.74</v>
      </c>
      <c r="G88" s="448">
        <v>0</v>
      </c>
      <c r="H88" s="448">
        <v>0</v>
      </c>
      <c r="I88" s="448">
        <v>0</v>
      </c>
      <c r="J88" s="451">
        <v>0</v>
      </c>
      <c r="L88" s="418"/>
    </row>
    <row r="89" spans="1:12" s="417" customFormat="1" ht="60">
      <c r="A89" s="472" t="s">
        <v>375</v>
      </c>
      <c r="B89" s="448">
        <f>'[2]2ndQTR '!B178</f>
        <v>111500</v>
      </c>
      <c r="C89" s="449">
        <v>45077</v>
      </c>
      <c r="D89" s="450" t="s">
        <v>376</v>
      </c>
      <c r="E89" s="448">
        <v>0</v>
      </c>
      <c r="F89" s="448">
        <v>111500</v>
      </c>
      <c r="G89" s="448">
        <v>0</v>
      </c>
      <c r="H89" s="448">
        <v>0</v>
      </c>
      <c r="I89" s="448">
        <v>0</v>
      </c>
      <c r="J89" s="451">
        <v>0</v>
      </c>
      <c r="L89" s="418"/>
    </row>
    <row r="90" spans="1:12" s="417" customFormat="1" ht="45">
      <c r="A90" s="472" t="str">
        <f>'[2]2ndQTR '!A245</f>
        <v>Richard Dizon</v>
      </c>
      <c r="B90" s="448">
        <f>'[2]2ndQTR '!B245</f>
        <v>9048</v>
      </c>
      <c r="C90" s="449">
        <v>45092</v>
      </c>
      <c r="D90" s="450" t="s">
        <v>351</v>
      </c>
      <c r="E90" s="448">
        <v>9048</v>
      </c>
      <c r="F90" s="448">
        <v>0</v>
      </c>
      <c r="G90" s="448">
        <v>0</v>
      </c>
      <c r="H90" s="448">
        <v>0</v>
      </c>
      <c r="I90" s="448">
        <v>0</v>
      </c>
      <c r="J90" s="451">
        <v>0</v>
      </c>
      <c r="L90" s="418"/>
    </row>
    <row r="91" spans="1:12" s="417" customFormat="1">
      <c r="A91" s="472" t="str">
        <f>'[2]2ndQTR '!A235</f>
        <v>Nestor Batalla</v>
      </c>
      <c r="B91" s="448">
        <f>'[2]2ndQTR '!B235</f>
        <v>9.9999998928979039E-4</v>
      </c>
      <c r="C91" s="449"/>
      <c r="D91" s="450"/>
      <c r="E91" s="448"/>
      <c r="F91" s="448"/>
      <c r="G91" s="448"/>
      <c r="H91" s="448"/>
      <c r="I91" s="448"/>
      <c r="J91" s="451"/>
      <c r="L91" s="418"/>
    </row>
    <row r="92" spans="1:12" s="417" customFormat="1">
      <c r="A92" s="472" t="str">
        <f>'[2]2ndQTR '!A168</f>
        <v>Olympia Viray</v>
      </c>
      <c r="B92" s="448">
        <f>'[2]2ndQTR '!B168</f>
        <v>0</v>
      </c>
      <c r="C92" s="449"/>
      <c r="D92" s="450"/>
      <c r="E92" s="448"/>
      <c r="F92" s="448"/>
      <c r="G92" s="448"/>
      <c r="H92" s="448"/>
      <c r="I92" s="448"/>
      <c r="J92" s="451"/>
      <c r="L92" s="418"/>
    </row>
    <row r="93" spans="1:12" s="417" customFormat="1">
      <c r="A93" s="472" t="str">
        <f>'[2]2ndQTR '!A187</f>
        <v>Policarpio R. Pascua</v>
      </c>
      <c r="B93" s="448">
        <f>'[2]2ndQTR '!B187</f>
        <v>0</v>
      </c>
      <c r="C93" s="449"/>
      <c r="D93" s="450"/>
      <c r="E93" s="448"/>
      <c r="F93" s="448"/>
      <c r="G93" s="448"/>
      <c r="H93" s="448"/>
      <c r="I93" s="448"/>
      <c r="J93" s="451"/>
      <c r="L93" s="418"/>
    </row>
    <row r="94" spans="1:12" s="417" customFormat="1">
      <c r="A94" s="472" t="str">
        <f>'[2]2ndQTR '!A236</f>
        <v>Regemel Johns Arachea</v>
      </c>
      <c r="B94" s="448">
        <f>'[2]2ndQTR '!B236</f>
        <v>0</v>
      </c>
      <c r="C94" s="449"/>
      <c r="D94" s="450"/>
      <c r="E94" s="448"/>
      <c r="F94" s="448"/>
      <c r="G94" s="448"/>
      <c r="H94" s="448"/>
      <c r="I94" s="448"/>
      <c r="J94" s="451"/>
      <c r="L94" s="418"/>
    </row>
    <row r="95" spans="1:12" s="417" customFormat="1">
      <c r="A95" s="472" t="str">
        <f>'[2]2ndQTR '!A216</f>
        <v>Rhodyn Luchinvar Oro</v>
      </c>
      <c r="B95" s="448">
        <f>'[2]2ndQTR '!B216</f>
        <v>0</v>
      </c>
      <c r="C95" s="449"/>
      <c r="D95" s="450"/>
      <c r="E95" s="448"/>
      <c r="F95" s="448"/>
      <c r="G95" s="448"/>
      <c r="H95" s="448"/>
      <c r="I95" s="448"/>
      <c r="J95" s="451"/>
      <c r="L95" s="418"/>
    </row>
    <row r="96" spans="1:12" s="417" customFormat="1">
      <c r="A96" s="472" t="str">
        <f>'[2]2ndQTR '!A206</f>
        <v>Roderick Mina</v>
      </c>
      <c r="B96" s="448">
        <f>'[2]2ndQTR '!B206</f>
        <v>3600</v>
      </c>
      <c r="C96" s="449">
        <v>35603</v>
      </c>
      <c r="D96" s="450" t="s">
        <v>357</v>
      </c>
      <c r="E96" s="448">
        <v>0</v>
      </c>
      <c r="F96" s="448">
        <v>0</v>
      </c>
      <c r="G96" s="448">
        <v>0</v>
      </c>
      <c r="H96" s="448">
        <v>0</v>
      </c>
      <c r="I96" s="448">
        <v>0</v>
      </c>
      <c r="J96" s="451">
        <v>3600</v>
      </c>
      <c r="L96" s="418"/>
    </row>
    <row r="97" spans="1:12" s="417" customFormat="1">
      <c r="A97" s="472" t="str">
        <f>'[2]2ndQTR '!A210</f>
        <v>Rodolfo Itchon</v>
      </c>
      <c r="B97" s="448">
        <f>'[2]2ndQTR '!B210</f>
        <v>1000</v>
      </c>
      <c r="C97" s="449">
        <v>29664</v>
      </c>
      <c r="D97" s="450" t="s">
        <v>357</v>
      </c>
      <c r="E97" s="448">
        <v>0</v>
      </c>
      <c r="F97" s="448">
        <v>0</v>
      </c>
      <c r="G97" s="448">
        <v>0</v>
      </c>
      <c r="H97" s="448">
        <v>0</v>
      </c>
      <c r="I97" s="448">
        <v>0</v>
      </c>
      <c r="J97" s="451">
        <v>1000</v>
      </c>
      <c r="L97" s="418"/>
    </row>
    <row r="98" spans="1:12" s="417" customFormat="1">
      <c r="A98" s="472" t="str">
        <f>'[2]2ndQTR '!A211</f>
        <v>Rodolfo Itchon</v>
      </c>
      <c r="B98" s="448">
        <f>'[2]2ndQTR '!B211</f>
        <v>1500</v>
      </c>
      <c r="C98" s="449">
        <v>30078</v>
      </c>
      <c r="D98" s="450" t="s">
        <v>357</v>
      </c>
      <c r="E98" s="448">
        <v>0</v>
      </c>
      <c r="F98" s="448">
        <v>0</v>
      </c>
      <c r="G98" s="448">
        <v>0</v>
      </c>
      <c r="H98" s="448">
        <v>0</v>
      </c>
      <c r="I98" s="448">
        <v>0</v>
      </c>
      <c r="J98" s="451">
        <v>1500</v>
      </c>
      <c r="L98" s="418"/>
    </row>
    <row r="99" spans="1:12" s="417" customFormat="1">
      <c r="A99" s="472" t="str">
        <f>'[2]2ndQTR '!A212</f>
        <v>Rodolfo Rivera</v>
      </c>
      <c r="B99" s="448">
        <f>'[2]2ndQTR '!B212</f>
        <v>1300</v>
      </c>
      <c r="C99" s="449">
        <v>30471</v>
      </c>
      <c r="D99" s="450" t="s">
        <v>357</v>
      </c>
      <c r="E99" s="448">
        <v>0</v>
      </c>
      <c r="F99" s="448">
        <v>0</v>
      </c>
      <c r="G99" s="448">
        <v>0</v>
      </c>
      <c r="H99" s="448">
        <v>0</v>
      </c>
      <c r="I99" s="448">
        <v>0</v>
      </c>
      <c r="J99" s="451">
        <v>1300</v>
      </c>
      <c r="L99" s="418"/>
    </row>
    <row r="100" spans="1:12" s="417" customFormat="1">
      <c r="A100" s="472" t="str">
        <f>'[2]2ndQTR '!A209</f>
        <v>Rodolfo Rodrigo</v>
      </c>
      <c r="B100" s="448">
        <f>'[2]2ndQTR '!B209</f>
        <v>500</v>
      </c>
      <c r="C100" s="449">
        <v>28817</v>
      </c>
      <c r="D100" s="450" t="s">
        <v>357</v>
      </c>
      <c r="E100" s="448">
        <v>0</v>
      </c>
      <c r="F100" s="448">
        <v>0</v>
      </c>
      <c r="G100" s="448">
        <v>0</v>
      </c>
      <c r="H100" s="448">
        <v>0</v>
      </c>
      <c r="I100" s="448">
        <v>0</v>
      </c>
      <c r="J100" s="451">
        <v>500</v>
      </c>
      <c r="L100" s="418"/>
    </row>
    <row r="101" spans="1:12" s="417" customFormat="1">
      <c r="A101" s="472" t="s">
        <v>377</v>
      </c>
      <c r="B101" s="448">
        <f>'[2]2ndQTR '!B205</f>
        <v>5000</v>
      </c>
      <c r="C101" s="449">
        <v>35695</v>
      </c>
      <c r="D101" s="450" t="s">
        <v>357</v>
      </c>
      <c r="E101" s="448">
        <v>0</v>
      </c>
      <c r="F101" s="448">
        <v>0</v>
      </c>
      <c r="G101" s="448">
        <v>0</v>
      </c>
      <c r="H101" s="448">
        <v>0</v>
      </c>
      <c r="I101" s="448">
        <v>0</v>
      </c>
      <c r="J101" s="451">
        <v>5000</v>
      </c>
      <c r="L101" s="418"/>
    </row>
    <row r="102" spans="1:12" s="417" customFormat="1" ht="90.75" customHeight="1">
      <c r="A102" s="472" t="str">
        <f>'[2]2ndQTR '!A195</f>
        <v>Rowena Ignacio</v>
      </c>
      <c r="B102" s="448">
        <f>'[2]2ndQTR '!B195</f>
        <v>17300</v>
      </c>
      <c r="C102" s="449">
        <v>45048</v>
      </c>
      <c r="D102" s="450" t="s">
        <v>378</v>
      </c>
      <c r="E102" s="448">
        <v>0</v>
      </c>
      <c r="F102" s="448">
        <f>B102</f>
        <v>17300</v>
      </c>
      <c r="G102" s="448">
        <v>0</v>
      </c>
      <c r="H102" s="448">
        <v>0</v>
      </c>
      <c r="I102" s="448">
        <v>0</v>
      </c>
      <c r="J102" s="451">
        <v>0</v>
      </c>
      <c r="L102" s="418"/>
    </row>
    <row r="103" spans="1:12" s="417" customFormat="1" ht="17.100000000000001" customHeight="1">
      <c r="A103" s="472" t="str">
        <f>'[2]2ndQTR '!A199</f>
        <v>Salvador Vedaña</v>
      </c>
      <c r="B103" s="448">
        <f>'[2]2ndQTR '!B199</f>
        <v>10000</v>
      </c>
      <c r="C103" s="449">
        <v>37902</v>
      </c>
      <c r="D103" s="450" t="s">
        <v>357</v>
      </c>
      <c r="E103" s="448">
        <v>0</v>
      </c>
      <c r="F103" s="448">
        <v>0</v>
      </c>
      <c r="G103" s="448">
        <v>0</v>
      </c>
      <c r="H103" s="448">
        <v>0</v>
      </c>
      <c r="I103" s="448">
        <v>0</v>
      </c>
      <c r="J103" s="451">
        <v>10000</v>
      </c>
      <c r="L103" s="418"/>
    </row>
    <row r="104" spans="1:12" s="417" customFormat="1" ht="17.100000000000001" customHeight="1">
      <c r="A104" s="472" t="str">
        <f>'[2]2ndQTR '!A189</f>
        <v>Sheinami Manaois</v>
      </c>
      <c r="B104" s="448">
        <f>'[2]2ndQTR '!B189</f>
        <v>2000</v>
      </c>
      <c r="C104" s="449">
        <v>44952</v>
      </c>
      <c r="D104" s="450" t="s">
        <v>379</v>
      </c>
      <c r="E104" s="448">
        <v>0</v>
      </c>
      <c r="F104" s="448">
        <v>2000</v>
      </c>
      <c r="G104" s="448"/>
      <c r="H104" s="448"/>
      <c r="I104" s="448"/>
      <c r="J104" s="451"/>
      <c r="L104" s="418"/>
    </row>
    <row r="105" spans="1:12" ht="45.75" thickBot="1">
      <c r="A105" s="473" t="str">
        <f>'[2]2ndQTR '!A217</f>
        <v>Verna Nava-Perez</v>
      </c>
      <c r="B105" s="456">
        <f>'[2]2ndQTR '!B217</f>
        <v>20000</v>
      </c>
      <c r="C105" s="457">
        <v>45016</v>
      </c>
      <c r="D105" s="458" t="s">
        <v>380</v>
      </c>
      <c r="E105" s="456">
        <v>0</v>
      </c>
      <c r="F105" s="456">
        <v>20000</v>
      </c>
      <c r="G105" s="456">
        <v>0</v>
      </c>
      <c r="H105" s="456">
        <v>0</v>
      </c>
      <c r="I105" s="456">
        <v>0</v>
      </c>
      <c r="J105" s="459">
        <v>0</v>
      </c>
    </row>
    <row r="106" spans="1:12" ht="15.75" thickBot="1">
      <c r="A106" s="474" t="s">
        <v>381</v>
      </c>
      <c r="B106" s="475">
        <f>SUM(B13:B105)</f>
        <v>13473681.672000002</v>
      </c>
      <c r="C106" s="476"/>
      <c r="D106" s="476"/>
      <c r="E106" s="475">
        <f>SUM(E12:E105)</f>
        <v>816744</v>
      </c>
      <c r="F106" s="475">
        <f>SUM(F13:F105)</f>
        <v>9574361.6700000018</v>
      </c>
      <c r="G106" s="475">
        <f>SUM(G12:G105)</f>
        <v>2964976</v>
      </c>
      <c r="H106" s="475">
        <f>SUM(H12:H105)</f>
        <v>50000</v>
      </c>
      <c r="I106" s="475">
        <f>SUM(I12:I105)</f>
        <v>0</v>
      </c>
      <c r="J106" s="477">
        <f>SUM(J12:J105)</f>
        <v>67600</v>
      </c>
      <c r="K106" s="478">
        <f>SUM(E106:J106)</f>
        <v>13473681.670000002</v>
      </c>
      <c r="L106" s="479">
        <f>B106-K106</f>
        <v>2.0000003278255463E-3</v>
      </c>
    </row>
    <row r="107" spans="1:12">
      <c r="B107" s="478"/>
      <c r="E107" s="478"/>
      <c r="F107" s="478"/>
      <c r="G107" s="478"/>
      <c r="H107" s="478"/>
      <c r="I107" s="478"/>
      <c r="J107" s="478"/>
      <c r="K107" s="478"/>
      <c r="L107" s="479"/>
    </row>
    <row r="108" spans="1:12">
      <c r="A108" s="480" t="s">
        <v>288</v>
      </c>
      <c r="B108" s="480"/>
      <c r="C108" s="480"/>
      <c r="D108" s="480"/>
      <c r="E108" s="480"/>
      <c r="F108" s="480"/>
      <c r="G108" s="480"/>
      <c r="H108" s="480"/>
      <c r="I108" s="480"/>
      <c r="J108" s="480"/>
    </row>
    <row r="109" spans="1:12">
      <c r="A109" s="423"/>
      <c r="B109" s="423"/>
      <c r="C109" s="423"/>
      <c r="D109" s="423"/>
      <c r="E109" s="423"/>
      <c r="F109" s="423"/>
      <c r="G109" s="423"/>
      <c r="H109" s="423"/>
      <c r="I109" s="423"/>
      <c r="J109" s="423"/>
    </row>
    <row r="110" spans="1:12">
      <c r="A110" s="423"/>
      <c r="B110" s="423"/>
      <c r="C110" s="423"/>
      <c r="D110" s="423"/>
      <c r="E110" s="423"/>
      <c r="F110" s="423"/>
      <c r="G110" s="423"/>
      <c r="H110" s="423"/>
      <c r="I110" s="423"/>
      <c r="J110" s="423"/>
    </row>
    <row r="111" spans="1:12">
      <c r="A111" s="423"/>
      <c r="B111" s="423"/>
      <c r="C111" s="423"/>
      <c r="D111" s="423"/>
      <c r="E111" s="423"/>
      <c r="F111" s="423"/>
      <c r="G111" s="423"/>
      <c r="H111" s="423"/>
      <c r="I111" s="423"/>
      <c r="J111" s="423"/>
    </row>
    <row r="113" spans="1:8">
      <c r="A113" s="481" t="s">
        <v>382</v>
      </c>
      <c r="B113" s="481"/>
      <c r="D113" s="418"/>
      <c r="E113" s="418"/>
      <c r="G113" s="481" t="s">
        <v>233</v>
      </c>
      <c r="H113" s="481"/>
    </row>
    <row r="114" spans="1:8">
      <c r="A114" s="482" t="s">
        <v>213</v>
      </c>
      <c r="B114" s="482"/>
      <c r="D114" s="418"/>
      <c r="E114" s="418"/>
      <c r="G114" s="483" t="s">
        <v>148</v>
      </c>
      <c r="H114" s="483"/>
    </row>
  </sheetData>
  <sheetProtection formatCells="0" formatColumns="0" formatRows="0" insertColumns="0" insertRows="0" insertHyperlinks="0" deleteColumns="0" deleteRows="0" sort="0" autoFilter="0" pivotTables="0"/>
  <mergeCells count="15">
    <mergeCell ref="A108:J108"/>
    <mergeCell ref="A113:B113"/>
    <mergeCell ref="G113:H113"/>
    <mergeCell ref="A114:B114"/>
    <mergeCell ref="G114:H114"/>
    <mergeCell ref="A3:J3"/>
    <mergeCell ref="A6:B6"/>
    <mergeCell ref="A7:B7"/>
    <mergeCell ref="A9:A11"/>
    <mergeCell ref="B9:B11"/>
    <mergeCell ref="C9:C11"/>
    <mergeCell ref="D9:D11"/>
    <mergeCell ref="E9:J9"/>
    <mergeCell ref="E10:G10"/>
    <mergeCell ref="H10:J10"/>
  </mergeCells>
  <pageMargins left="0.75" right="0.75" top="0.75" bottom="0.75" header="0.3" footer="0.3"/>
  <pageSetup paperSize="10000" scale="80" orientation="landscape" r:id="rId1"/>
  <headerFoot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B7167-BFD3-49CF-B9E1-4D338F710BC8}">
  <sheetPr>
    <pageSetUpPr fitToPage="1"/>
  </sheetPr>
  <dimension ref="A1:J24"/>
  <sheetViews>
    <sheetView view="pageBreakPreview" zoomScale="130" zoomScaleNormal="115" zoomScaleSheetLayoutView="130" workbookViewId="0">
      <selection activeCell="C7" sqref="C7"/>
    </sheetView>
  </sheetViews>
  <sheetFormatPr defaultRowHeight="15"/>
  <cols>
    <col min="1" max="1" width="30.7109375" style="346" customWidth="1"/>
    <col min="2" max="2" width="20.7109375" style="346" customWidth="1"/>
    <col min="3" max="3" width="16.140625" style="346" bestFit="1" customWidth="1"/>
    <col min="4" max="4" width="16.28515625" style="346" bestFit="1" customWidth="1"/>
    <col min="5" max="5" width="17.7109375" style="346" bestFit="1" customWidth="1"/>
    <col min="6" max="6" width="20.7109375" style="345" customWidth="1"/>
    <col min="7" max="9" width="20.7109375" style="346" customWidth="1"/>
    <col min="10" max="16384" width="9.140625" style="346"/>
  </cols>
  <sheetData>
    <row r="1" spans="1:10">
      <c r="A1" s="343" t="s">
        <v>276</v>
      </c>
      <c r="B1" s="344"/>
      <c r="C1" s="344"/>
      <c r="D1" s="344"/>
      <c r="E1" s="344"/>
    </row>
    <row r="2" spans="1:10" ht="15.75" thickBot="1">
      <c r="A2" s="347"/>
      <c r="B2" s="347"/>
      <c r="C2" s="347"/>
      <c r="D2" s="347"/>
      <c r="E2" s="347"/>
    </row>
    <row r="3" spans="1:10">
      <c r="A3" s="348" t="s">
        <v>277</v>
      </c>
      <c r="B3" s="349"/>
      <c r="C3" s="349"/>
      <c r="D3" s="349"/>
      <c r="E3" s="349"/>
      <c r="F3" s="349"/>
      <c r="G3" s="349"/>
      <c r="H3" s="349"/>
      <c r="I3" s="350"/>
    </row>
    <row r="4" spans="1:10">
      <c r="A4" s="351"/>
      <c r="B4" s="352"/>
      <c r="C4" s="352"/>
      <c r="D4" s="352"/>
      <c r="E4" s="352"/>
      <c r="F4" s="353"/>
      <c r="G4" s="352"/>
      <c r="H4" s="352"/>
      <c r="I4" s="354"/>
    </row>
    <row r="5" spans="1:10">
      <c r="A5" s="355" t="s">
        <v>2</v>
      </c>
      <c r="B5" s="356"/>
      <c r="C5" s="357"/>
      <c r="D5" s="357" t="s">
        <v>3</v>
      </c>
      <c r="E5" s="356">
        <v>2023</v>
      </c>
      <c r="F5" s="358"/>
      <c r="I5" s="359"/>
    </row>
    <row r="6" spans="1:10">
      <c r="A6" s="360" t="s">
        <v>4</v>
      </c>
      <c r="B6" s="361" t="s">
        <v>219</v>
      </c>
      <c r="C6" s="362"/>
      <c r="D6" s="363" t="s">
        <v>5</v>
      </c>
      <c r="E6" s="364">
        <v>2</v>
      </c>
      <c r="F6" s="358"/>
      <c r="I6" s="359"/>
    </row>
    <row r="7" spans="1:10">
      <c r="A7" s="360" t="s">
        <v>6</v>
      </c>
      <c r="B7" s="365"/>
      <c r="F7" s="358"/>
      <c r="I7" s="359"/>
    </row>
    <row r="8" spans="1:10">
      <c r="A8" s="360"/>
      <c r="F8" s="358"/>
      <c r="I8" s="359"/>
    </row>
    <row r="9" spans="1:10" s="372" customFormat="1" ht="14.45" customHeight="1">
      <c r="A9" s="366" t="s">
        <v>278</v>
      </c>
      <c r="B9" s="367" t="s">
        <v>8</v>
      </c>
      <c r="C9" s="367" t="s">
        <v>9</v>
      </c>
      <c r="D9" s="367" t="s">
        <v>10</v>
      </c>
      <c r="E9" s="367" t="s">
        <v>279</v>
      </c>
      <c r="F9" s="368" t="s">
        <v>12</v>
      </c>
      <c r="G9" s="369"/>
      <c r="H9" s="370" t="s">
        <v>280</v>
      </c>
      <c r="I9" s="371" t="s">
        <v>14</v>
      </c>
    </row>
    <row r="10" spans="1:10" s="372" customFormat="1" ht="28.9" customHeight="1">
      <c r="A10" s="366"/>
      <c r="B10" s="373"/>
      <c r="C10" s="373"/>
      <c r="D10" s="367"/>
      <c r="E10" s="367"/>
      <c r="F10" s="374" t="s">
        <v>281</v>
      </c>
      <c r="G10" s="375" t="s">
        <v>282</v>
      </c>
      <c r="H10" s="373"/>
      <c r="I10" s="376"/>
    </row>
    <row r="11" spans="1:10" s="383" customFormat="1" ht="37.5" customHeight="1">
      <c r="A11" s="377" t="s">
        <v>283</v>
      </c>
      <c r="B11" s="378" t="s">
        <v>284</v>
      </c>
      <c r="C11" s="379">
        <f>G11/0.6336</f>
        <v>29987107.891414136</v>
      </c>
      <c r="D11" s="378"/>
      <c r="E11" s="378"/>
      <c r="F11" s="380">
        <v>0.63360000000000005</v>
      </c>
      <c r="G11" s="381">
        <v>18999831.559999999</v>
      </c>
      <c r="H11" s="378"/>
      <c r="I11" s="382" t="s">
        <v>285</v>
      </c>
    </row>
    <row r="12" spans="1:10" s="372" customFormat="1" ht="50.25" customHeight="1">
      <c r="A12" s="384" t="s">
        <v>286</v>
      </c>
      <c r="B12" s="378" t="s">
        <v>284</v>
      </c>
      <c r="C12" s="385">
        <v>8495182.9199999999</v>
      </c>
      <c r="D12" s="386"/>
      <c r="E12" s="386"/>
      <c r="F12" s="380">
        <v>1</v>
      </c>
      <c r="G12" s="381">
        <v>8495182.9199999999</v>
      </c>
      <c r="H12" s="386"/>
      <c r="I12" s="382" t="s">
        <v>287</v>
      </c>
    </row>
    <row r="13" spans="1:10">
      <c r="A13" s="387"/>
      <c r="B13" s="388"/>
      <c r="C13" s="388"/>
      <c r="D13" s="388"/>
      <c r="E13" s="388"/>
      <c r="F13" s="389"/>
      <c r="G13" s="388"/>
      <c r="H13" s="388"/>
      <c r="I13" s="390"/>
      <c r="J13" s="372"/>
    </row>
    <row r="14" spans="1:10">
      <c r="A14" s="391"/>
      <c r="B14" s="392"/>
      <c r="C14" s="392"/>
      <c r="D14" s="392"/>
      <c r="E14" s="392"/>
      <c r="F14" s="393"/>
      <c r="G14" s="392"/>
      <c r="H14" s="392"/>
      <c r="I14" s="394"/>
      <c r="J14" s="372"/>
    </row>
    <row r="15" spans="1:10">
      <c r="A15" s="391"/>
      <c r="B15" s="392"/>
      <c r="C15" s="392"/>
      <c r="D15" s="392"/>
      <c r="E15" s="392"/>
      <c r="F15" s="393"/>
      <c r="G15" s="392"/>
      <c r="H15" s="392"/>
      <c r="I15" s="394"/>
    </row>
    <row r="16" spans="1:10">
      <c r="A16" s="391"/>
      <c r="B16" s="392"/>
      <c r="C16" s="392"/>
      <c r="D16" s="392"/>
      <c r="E16" s="392"/>
      <c r="F16" s="393"/>
      <c r="G16" s="392"/>
      <c r="H16" s="392"/>
      <c r="I16" s="394"/>
    </row>
    <row r="17" spans="1:10">
      <c r="A17" s="391"/>
      <c r="B17" s="392"/>
      <c r="C17" s="392"/>
      <c r="D17" s="392"/>
      <c r="E17" s="392"/>
      <c r="F17" s="393"/>
      <c r="G17" s="392"/>
      <c r="H17" s="392"/>
      <c r="I17" s="394"/>
    </row>
    <row r="18" spans="1:10">
      <c r="A18" s="395"/>
      <c r="F18" s="358"/>
      <c r="I18" s="359"/>
    </row>
    <row r="19" spans="1:10">
      <c r="A19" s="396" t="s">
        <v>288</v>
      </c>
      <c r="B19" s="397"/>
      <c r="C19" s="397"/>
      <c r="D19" s="397"/>
      <c r="E19" s="397"/>
      <c r="F19" s="397"/>
      <c r="G19" s="397"/>
      <c r="H19" s="397"/>
      <c r="I19" s="398"/>
    </row>
    <row r="20" spans="1:10">
      <c r="A20" s="395"/>
      <c r="F20" s="358"/>
      <c r="I20" s="359"/>
    </row>
    <row r="21" spans="1:10">
      <c r="A21" s="395"/>
      <c r="F21" s="358"/>
      <c r="I21" s="359"/>
    </row>
    <row r="22" spans="1:10" s="372" customFormat="1" ht="16.899999999999999" customHeight="1">
      <c r="A22" s="399"/>
      <c r="B22" s="400"/>
      <c r="C22" s="400"/>
      <c r="D22" s="346"/>
      <c r="E22" s="346"/>
      <c r="F22" s="401"/>
      <c r="G22" s="402"/>
      <c r="H22" s="402"/>
      <c r="I22" s="359"/>
    </row>
    <row r="23" spans="1:10" ht="18.75">
      <c r="A23" s="403" t="s">
        <v>212</v>
      </c>
      <c r="B23" s="404"/>
      <c r="C23" s="405"/>
      <c r="D23" s="406"/>
      <c r="E23" s="407"/>
      <c r="F23" s="408"/>
      <c r="G23" s="408"/>
      <c r="H23" s="407" t="s">
        <v>233</v>
      </c>
      <c r="I23" s="409"/>
    </row>
    <row r="24" spans="1:10" ht="19.5" thickBot="1">
      <c r="A24" s="410" t="s">
        <v>213</v>
      </c>
      <c r="B24" s="411"/>
      <c r="C24" s="412"/>
      <c r="D24" s="412"/>
      <c r="E24" s="413"/>
      <c r="F24" s="412"/>
      <c r="G24" s="412"/>
      <c r="H24" s="413" t="s">
        <v>234</v>
      </c>
      <c r="I24" s="414"/>
      <c r="J24" s="372"/>
    </row>
  </sheetData>
  <sheetProtection formatCells="0" formatColumns="0" formatRows="0" insertColumns="0" insertRows="0" insertHyperlinks="0" deleteColumns="0" deleteRows="0" sort="0" autoFilter="0" pivotTables="0"/>
  <mergeCells count="13">
    <mergeCell ref="A19:I19"/>
    <mergeCell ref="G22:H22"/>
    <mergeCell ref="A23:B23"/>
    <mergeCell ref="A24:B24"/>
    <mergeCell ref="A3:I3"/>
    <mergeCell ref="A9:A10"/>
    <mergeCell ref="B9:B10"/>
    <mergeCell ref="C9:C10"/>
    <mergeCell ref="D9:D10"/>
    <mergeCell ref="E9:E10"/>
    <mergeCell ref="F9:G9"/>
    <mergeCell ref="H9:H10"/>
    <mergeCell ref="I9:I10"/>
  </mergeCells>
  <pageMargins left="0.7" right="0.7" top="0.75" bottom="0.75" header="0.3" footer="0.3"/>
  <pageSetup paperSize="10000" scale="7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D269D-2D5D-4311-A31D-33E1BBF267CF}">
  <sheetPr>
    <tabColor theme="2"/>
  </sheetPr>
  <dimension ref="A1:J59"/>
  <sheetViews>
    <sheetView view="pageBreakPreview" topLeftCell="A43" zoomScale="175" zoomScaleNormal="160" zoomScaleSheetLayoutView="175" workbookViewId="0">
      <selection activeCell="D56" sqref="D56"/>
    </sheetView>
  </sheetViews>
  <sheetFormatPr defaultColWidth="9.140625" defaultRowHeight="15.75"/>
  <cols>
    <col min="1" max="1" width="3.7109375" style="298" customWidth="1"/>
    <col min="2" max="2" width="3.28515625" style="298" customWidth="1"/>
    <col min="3" max="3" width="2.85546875" style="298" customWidth="1"/>
    <col min="4" max="4" width="47.7109375" style="298" bestFit="1" customWidth="1"/>
    <col min="5" max="5" width="3" style="298" customWidth="1"/>
    <col min="6" max="6" width="26.85546875" style="297" bestFit="1" customWidth="1"/>
    <col min="7" max="7" width="2.85546875" style="297" customWidth="1"/>
    <col min="8" max="8" width="9.140625" style="298"/>
    <col min="9" max="9" width="18.7109375" style="298" bestFit="1" customWidth="1"/>
    <col min="10" max="10" width="16.85546875" style="298" bestFit="1" customWidth="1"/>
    <col min="11" max="16384" width="9.140625" style="298"/>
  </cols>
  <sheetData>
    <row r="1" spans="1:8">
      <c r="A1" s="209" t="s">
        <v>235</v>
      </c>
      <c r="B1" s="296"/>
      <c r="C1" s="296"/>
      <c r="D1" s="296"/>
      <c r="E1" s="296"/>
      <c r="F1" s="296"/>
    </row>
    <row r="2" spans="1:8">
      <c r="A2" s="209" t="s">
        <v>236</v>
      </c>
      <c r="B2" s="296"/>
      <c r="C2" s="296"/>
      <c r="D2" s="296"/>
      <c r="E2" s="296"/>
      <c r="F2" s="296"/>
    </row>
    <row r="3" spans="1:8" ht="8.25" customHeight="1">
      <c r="A3" s="296"/>
      <c r="B3" s="296"/>
      <c r="C3" s="296"/>
      <c r="D3" s="296"/>
      <c r="E3" s="296"/>
      <c r="F3" s="296"/>
    </row>
    <row r="4" spans="1:8">
      <c r="A4" s="299" t="s">
        <v>237</v>
      </c>
      <c r="B4" s="299"/>
      <c r="C4" s="299"/>
      <c r="D4" s="299"/>
      <c r="E4" s="299"/>
      <c r="F4" s="299"/>
    </row>
    <row r="5" spans="1:8" ht="7.5" customHeight="1">
      <c r="A5" s="296"/>
      <c r="B5" s="296"/>
      <c r="C5" s="296"/>
      <c r="D5" s="296"/>
      <c r="E5" s="296"/>
      <c r="F5" s="296"/>
    </row>
    <row r="6" spans="1:8">
      <c r="A6" s="278" t="s">
        <v>152</v>
      </c>
      <c r="B6" s="296"/>
      <c r="C6" s="296"/>
      <c r="D6" s="296"/>
      <c r="E6" s="278" t="s">
        <v>153</v>
      </c>
      <c r="F6" s="296"/>
      <c r="G6" s="296"/>
      <c r="H6" s="296"/>
    </row>
    <row r="7" spans="1:8" ht="16.5" thickBot="1">
      <c r="A7" s="281" t="s">
        <v>154</v>
      </c>
      <c r="B7" s="300"/>
      <c r="C7" s="300"/>
      <c r="D7" s="300"/>
      <c r="E7" s="301" t="s">
        <v>155</v>
      </c>
      <c r="F7" s="300"/>
      <c r="G7" s="296"/>
      <c r="H7" s="296"/>
    </row>
    <row r="8" spans="1:8">
      <c r="A8" s="302"/>
      <c r="B8" s="303" t="s">
        <v>238</v>
      </c>
      <c r="C8" s="304"/>
      <c r="D8" s="304"/>
      <c r="E8" s="304"/>
      <c r="F8" s="305"/>
    </row>
    <row r="9" spans="1:8">
      <c r="A9" s="306"/>
      <c r="C9" s="307" t="s">
        <v>239</v>
      </c>
      <c r="F9" s="308"/>
    </row>
    <row r="10" spans="1:8">
      <c r="A10" s="306"/>
      <c r="D10" s="298" t="s">
        <v>240</v>
      </c>
      <c r="F10" s="309">
        <v>37097864.100000001</v>
      </c>
    </row>
    <row r="11" spans="1:8">
      <c r="A11" s="306"/>
      <c r="D11" s="298" t="s">
        <v>241</v>
      </c>
      <c r="F11" s="310">
        <v>389808735</v>
      </c>
    </row>
    <row r="12" spans="1:8">
      <c r="A12" s="306"/>
      <c r="D12" s="298" t="s">
        <v>242</v>
      </c>
      <c r="F12" s="310">
        <v>11679666.82</v>
      </c>
    </row>
    <row r="13" spans="1:8">
      <c r="A13" s="306"/>
      <c r="D13" s="298" t="s">
        <v>243</v>
      </c>
      <c r="F13" s="310">
        <v>191876.82</v>
      </c>
    </row>
    <row r="14" spans="1:8">
      <c r="A14" s="306"/>
      <c r="D14" s="298" t="s">
        <v>244</v>
      </c>
      <c r="F14" s="311">
        <v>15413394.090000002</v>
      </c>
    </row>
    <row r="15" spans="1:8">
      <c r="A15" s="306"/>
      <c r="D15" s="296" t="s">
        <v>245</v>
      </c>
      <c r="F15" s="312">
        <f>SUM(F10:F14)</f>
        <v>454191536.82999998</v>
      </c>
    </row>
    <row r="16" spans="1:8">
      <c r="A16" s="306"/>
      <c r="C16" s="307" t="s">
        <v>246</v>
      </c>
      <c r="F16" s="308"/>
    </row>
    <row r="17" spans="1:10">
      <c r="A17" s="306"/>
      <c r="D17" s="298" t="s">
        <v>247</v>
      </c>
      <c r="F17" s="313">
        <v>133811888.8</v>
      </c>
    </row>
    <row r="18" spans="1:10">
      <c r="A18" s="306"/>
      <c r="D18" s="298" t="s">
        <v>248</v>
      </c>
      <c r="F18" s="314">
        <v>59695125.370000005</v>
      </c>
    </row>
    <row r="19" spans="1:10">
      <c r="A19" s="306"/>
      <c r="D19" s="298" t="s">
        <v>249</v>
      </c>
      <c r="F19" s="314">
        <v>104808686.34</v>
      </c>
    </row>
    <row r="20" spans="1:10">
      <c r="A20" s="306"/>
      <c r="D20" s="298" t="s">
        <v>250</v>
      </c>
      <c r="F20" s="314">
        <v>4566757.7</v>
      </c>
    </row>
    <row r="21" spans="1:10">
      <c r="A21" s="306"/>
      <c r="D21" s="298" t="s">
        <v>251</v>
      </c>
      <c r="F21" s="314">
        <v>14767050.65</v>
      </c>
    </row>
    <row r="22" spans="1:10">
      <c r="A22" s="306"/>
      <c r="D22" s="296" t="s">
        <v>252</v>
      </c>
      <c r="F22" s="312">
        <f>SUM(F17:F21)</f>
        <v>317649508.85999995</v>
      </c>
    </row>
    <row r="23" spans="1:10">
      <c r="A23" s="306"/>
      <c r="C23" s="296" t="s">
        <v>253</v>
      </c>
      <c r="F23" s="315">
        <f>F15-F22</f>
        <v>136542027.97000003</v>
      </c>
      <c r="G23" s="316"/>
      <c r="I23" s="317"/>
      <c r="J23" s="317"/>
    </row>
    <row r="24" spans="1:10">
      <c r="A24" s="306"/>
      <c r="B24" s="296" t="s">
        <v>254</v>
      </c>
      <c r="F24" s="308"/>
    </row>
    <row r="25" spans="1:10">
      <c r="A25" s="306"/>
      <c r="C25" s="307" t="s">
        <v>239</v>
      </c>
      <c r="F25" s="308"/>
    </row>
    <row r="26" spans="1:10">
      <c r="A26" s="306"/>
      <c r="D26" s="298" t="s">
        <v>255</v>
      </c>
      <c r="F26" s="308">
        <v>0</v>
      </c>
    </row>
    <row r="27" spans="1:10" ht="31.5">
      <c r="A27" s="306"/>
      <c r="D27" s="318" t="s">
        <v>256</v>
      </c>
      <c r="F27" s="308">
        <v>0</v>
      </c>
    </row>
    <row r="28" spans="1:10" ht="31.5">
      <c r="A28" s="306"/>
      <c r="D28" s="318" t="s">
        <v>257</v>
      </c>
      <c r="F28" s="308">
        <v>0</v>
      </c>
    </row>
    <row r="29" spans="1:10">
      <c r="A29" s="306"/>
      <c r="D29" s="318" t="s">
        <v>258</v>
      </c>
      <c r="F29" s="319">
        <v>0</v>
      </c>
    </row>
    <row r="30" spans="1:10">
      <c r="A30" s="306"/>
      <c r="D30" s="320" t="s">
        <v>259</v>
      </c>
      <c r="E30" s="320"/>
      <c r="F30" s="319">
        <v>0</v>
      </c>
      <c r="G30" s="320"/>
    </row>
    <row r="31" spans="1:10">
      <c r="A31" s="306"/>
      <c r="D31" s="298" t="s">
        <v>260</v>
      </c>
      <c r="F31" s="321">
        <v>54000</v>
      </c>
    </row>
    <row r="32" spans="1:10">
      <c r="A32" s="306"/>
      <c r="D32" s="296" t="s">
        <v>245</v>
      </c>
      <c r="F32" s="312">
        <f>SUM(F26:F31)</f>
        <v>54000</v>
      </c>
    </row>
    <row r="33" spans="1:7">
      <c r="A33" s="306"/>
      <c r="C33" s="307" t="s">
        <v>246</v>
      </c>
      <c r="F33" s="308"/>
    </row>
    <row r="34" spans="1:7">
      <c r="A34" s="306"/>
      <c r="D34" s="298" t="s">
        <v>261</v>
      </c>
      <c r="F34" s="308">
        <v>0</v>
      </c>
      <c r="G34" s="322"/>
    </row>
    <row r="35" spans="1:7" ht="31.5">
      <c r="A35" s="306"/>
      <c r="D35" s="318" t="s">
        <v>262</v>
      </c>
      <c r="F35" s="308">
        <v>78911386.819999993</v>
      </c>
    </row>
    <row r="36" spans="1:7">
      <c r="A36" s="306"/>
      <c r="D36" s="298" t="s">
        <v>263</v>
      </c>
      <c r="F36" s="308">
        <v>0</v>
      </c>
    </row>
    <row r="37" spans="1:7" s="297" customFormat="1">
      <c r="A37" s="323"/>
      <c r="B37" s="298"/>
      <c r="C37" s="298"/>
      <c r="D37" s="298" t="s">
        <v>264</v>
      </c>
      <c r="E37" s="298"/>
      <c r="F37" s="324">
        <v>0</v>
      </c>
    </row>
    <row r="38" spans="1:7" s="297" customFormat="1">
      <c r="A38" s="323"/>
      <c r="B38" s="298"/>
      <c r="C38" s="298"/>
      <c r="D38" s="296" t="s">
        <v>252</v>
      </c>
      <c r="E38" s="298"/>
      <c r="F38" s="312">
        <f>SUM(F34:F37)</f>
        <v>78911386.819999993</v>
      </c>
    </row>
    <row r="39" spans="1:7" s="297" customFormat="1">
      <c r="A39" s="323"/>
      <c r="B39" s="298"/>
      <c r="C39" s="296" t="s">
        <v>265</v>
      </c>
      <c r="D39" s="298"/>
      <c r="E39" s="298"/>
      <c r="F39" s="315">
        <f>F32-F38</f>
        <v>-78857386.819999993</v>
      </c>
    </row>
    <row r="40" spans="1:7" s="297" customFormat="1">
      <c r="A40" s="323"/>
      <c r="B40" s="296" t="s">
        <v>266</v>
      </c>
      <c r="C40" s="298"/>
      <c r="D40" s="298"/>
      <c r="E40" s="298"/>
      <c r="F40" s="308"/>
    </row>
    <row r="41" spans="1:7" s="297" customFormat="1">
      <c r="A41" s="323"/>
      <c r="B41" s="298"/>
      <c r="C41" s="307" t="s">
        <v>239</v>
      </c>
      <c r="D41" s="298"/>
      <c r="E41" s="298"/>
      <c r="F41" s="308"/>
    </row>
    <row r="42" spans="1:7" s="297" customFormat="1">
      <c r="A42" s="323"/>
      <c r="B42" s="298"/>
      <c r="C42" s="298"/>
      <c r="D42" s="298" t="s">
        <v>267</v>
      </c>
      <c r="E42" s="298"/>
      <c r="F42" s="308">
        <v>0</v>
      </c>
    </row>
    <row r="43" spans="1:7" s="297" customFormat="1">
      <c r="A43" s="323"/>
      <c r="B43" s="298"/>
      <c r="C43" s="298"/>
      <c r="D43" s="296" t="s">
        <v>245</v>
      </c>
      <c r="E43" s="298"/>
      <c r="F43" s="312">
        <f>F42</f>
        <v>0</v>
      </c>
    </row>
    <row r="44" spans="1:7" s="297" customFormat="1">
      <c r="A44" s="323"/>
      <c r="B44" s="298"/>
      <c r="C44" s="307" t="s">
        <v>246</v>
      </c>
      <c r="D44" s="298"/>
      <c r="E44" s="298"/>
      <c r="F44" s="308"/>
    </row>
    <row r="45" spans="1:7" s="297" customFormat="1">
      <c r="A45" s="323"/>
      <c r="B45" s="298"/>
      <c r="C45" s="298"/>
      <c r="D45" s="298" t="s">
        <v>268</v>
      </c>
      <c r="E45" s="298"/>
      <c r="F45" s="308">
        <v>0</v>
      </c>
    </row>
    <row r="46" spans="1:7" s="297" customFormat="1">
      <c r="A46" s="323"/>
      <c r="B46" s="298"/>
      <c r="C46" s="298"/>
      <c r="D46" s="298" t="s">
        <v>269</v>
      </c>
      <c r="E46" s="298"/>
      <c r="F46" s="325">
        <v>11798978.640000001</v>
      </c>
    </row>
    <row r="47" spans="1:7" s="297" customFormat="1">
      <c r="A47" s="323"/>
      <c r="B47" s="298"/>
      <c r="C47" s="298"/>
      <c r="D47" s="296" t="s">
        <v>252</v>
      </c>
      <c r="E47" s="298"/>
      <c r="F47" s="312">
        <f>F45+F46</f>
        <v>11798978.640000001</v>
      </c>
    </row>
    <row r="48" spans="1:7" s="297" customFormat="1">
      <c r="A48" s="323"/>
      <c r="B48" s="298"/>
      <c r="C48" s="296" t="s">
        <v>270</v>
      </c>
      <c r="D48" s="298"/>
      <c r="E48" s="298"/>
      <c r="F48" s="315">
        <f>F43-F47</f>
        <v>-11798978.640000001</v>
      </c>
    </row>
    <row r="49" spans="1:9" s="297" customFormat="1">
      <c r="A49" s="323"/>
      <c r="B49" s="296" t="s">
        <v>271</v>
      </c>
      <c r="C49" s="298"/>
      <c r="D49" s="298"/>
      <c r="E49" s="298"/>
      <c r="F49" s="308"/>
    </row>
    <row r="50" spans="1:9" s="297" customFormat="1">
      <c r="A50" s="323"/>
      <c r="B50" s="298"/>
      <c r="C50" s="298"/>
      <c r="D50" s="296" t="s">
        <v>272</v>
      </c>
      <c r="E50" s="298"/>
      <c r="F50" s="326">
        <f>F23+F39+F48</f>
        <v>45885662.510000035</v>
      </c>
    </row>
    <row r="51" spans="1:9" s="297" customFormat="1">
      <c r="A51" s="323"/>
      <c r="B51" s="296" t="s">
        <v>273</v>
      </c>
      <c r="C51" s="298"/>
      <c r="D51" s="298"/>
      <c r="E51" s="298"/>
      <c r="F51" s="327">
        <v>4314907414.579999</v>
      </c>
      <c r="G51" s="328"/>
    </row>
    <row r="52" spans="1:9" s="297" customFormat="1" ht="16.5" thickBot="1">
      <c r="A52" s="323"/>
      <c r="B52" s="296" t="s">
        <v>274</v>
      </c>
      <c r="C52" s="298"/>
      <c r="D52" s="298"/>
      <c r="E52" s="298"/>
      <c r="F52" s="329">
        <f>SUM(F50:F51)</f>
        <v>4360793077.0899992</v>
      </c>
      <c r="G52" s="328"/>
      <c r="I52" s="297">
        <f>[1]detailedposition.edited!J14</f>
        <v>4360793077.0899992</v>
      </c>
    </row>
    <row r="53" spans="1:9" s="297" customFormat="1" ht="6.75" customHeight="1" thickTop="1" thickBot="1">
      <c r="A53" s="330"/>
      <c r="B53" s="331"/>
      <c r="C53" s="332"/>
      <c r="D53" s="332"/>
      <c r="E53" s="332"/>
      <c r="F53" s="333"/>
      <c r="I53" s="297">
        <f>I52-F52</f>
        <v>0</v>
      </c>
    </row>
    <row r="54" spans="1:9" s="297" customFormat="1" ht="28.5" customHeight="1">
      <c r="A54" s="334" t="s">
        <v>275</v>
      </c>
      <c r="B54" s="334"/>
      <c r="C54" s="334"/>
      <c r="D54" s="334"/>
      <c r="E54" s="334"/>
      <c r="F54" s="334"/>
    </row>
    <row r="55" spans="1:9" s="297" customFormat="1">
      <c r="A55" s="335"/>
      <c r="B55" s="335"/>
      <c r="C55" s="335"/>
      <c r="D55" s="335"/>
      <c r="E55" s="335"/>
      <c r="F55" s="335"/>
    </row>
    <row r="56" spans="1:9" s="297" customFormat="1">
      <c r="A56" s="335"/>
      <c r="B56" s="335"/>
      <c r="C56" s="335"/>
      <c r="D56" s="335"/>
      <c r="E56" s="335"/>
      <c r="F56" s="335"/>
    </row>
    <row r="57" spans="1:9" s="297" customFormat="1">
      <c r="A57" s="336" t="s">
        <v>212</v>
      </c>
      <c r="B57" s="336"/>
      <c r="C57" s="337"/>
      <c r="E57" s="276" t="s">
        <v>233</v>
      </c>
      <c r="F57" s="276"/>
      <c r="G57" s="338"/>
    </row>
    <row r="58" spans="1:9" s="297" customFormat="1">
      <c r="A58" s="339" t="s">
        <v>213</v>
      </c>
      <c r="B58" s="340"/>
      <c r="C58" s="341"/>
      <c r="E58" s="342" t="s">
        <v>148</v>
      </c>
      <c r="F58" s="342"/>
      <c r="G58" s="338"/>
    </row>
    <row r="59" spans="1:9">
      <c r="I59" s="317"/>
    </row>
  </sheetData>
  <mergeCells count="4">
    <mergeCell ref="A4:F4"/>
    <mergeCell ref="A54:F54"/>
    <mergeCell ref="E57:F57"/>
    <mergeCell ref="E58:F58"/>
  </mergeCells>
  <printOptions horizontalCentered="1" verticalCentered="1"/>
  <pageMargins left="1" right="1" top="1" bottom="0.5" header="0.31496062992126" footer="0.31496062992126"/>
  <pageSetup paperSize="10000" scale="9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379BF-5A95-4E32-A31B-AA9A1A2735F3}">
  <dimension ref="A1:K53"/>
  <sheetViews>
    <sheetView view="pageBreakPreview" zoomScale="190" zoomScaleNormal="145" zoomScaleSheetLayoutView="190" workbookViewId="0">
      <selection activeCell="D8" sqref="D8"/>
    </sheetView>
  </sheetViews>
  <sheetFormatPr defaultRowHeight="15.75"/>
  <cols>
    <col min="1" max="1" width="10.5703125" style="275" customWidth="1"/>
    <col min="2" max="5" width="9.140625" style="275"/>
    <col min="6" max="6" width="10" style="275" customWidth="1"/>
    <col min="7" max="7" width="6.28515625" style="275" customWidth="1"/>
    <col min="8" max="8" width="5.85546875" style="275" customWidth="1"/>
    <col min="9" max="9" width="19.28515625" style="275" customWidth="1"/>
    <col min="10" max="16384" width="9.140625" style="275"/>
  </cols>
  <sheetData>
    <row r="1" spans="1:11">
      <c r="A1" s="274" t="s">
        <v>214</v>
      </c>
    </row>
    <row r="2" spans="1:11">
      <c r="A2" s="274" t="s">
        <v>215</v>
      </c>
    </row>
    <row r="5" spans="1:11">
      <c r="A5" s="276" t="s">
        <v>216</v>
      </c>
      <c r="B5" s="276"/>
      <c r="C5" s="276"/>
      <c r="D5" s="276"/>
      <c r="E5" s="276"/>
      <c r="F5" s="276"/>
      <c r="G5" s="276"/>
      <c r="H5" s="276"/>
      <c r="I5" s="276"/>
      <c r="J5" s="277"/>
      <c r="K5" s="277"/>
    </row>
    <row r="8" spans="1:11">
      <c r="A8" s="278" t="s">
        <v>2</v>
      </c>
      <c r="B8" s="275" t="s">
        <v>217</v>
      </c>
      <c r="D8" s="279"/>
      <c r="F8" s="278" t="s">
        <v>3</v>
      </c>
      <c r="H8" s="280">
        <v>2023</v>
      </c>
    </row>
    <row r="9" spans="1:11">
      <c r="A9" s="281" t="s">
        <v>218</v>
      </c>
      <c r="B9" s="275" t="s">
        <v>219</v>
      </c>
      <c r="D9" s="279"/>
      <c r="F9" s="282" t="s">
        <v>5</v>
      </c>
      <c r="H9" s="280">
        <v>2</v>
      </c>
    </row>
    <row r="11" spans="1:11">
      <c r="A11" s="275" t="s">
        <v>220</v>
      </c>
      <c r="I11" s="283">
        <v>79963122.989999995</v>
      </c>
    </row>
    <row r="13" spans="1:11">
      <c r="A13" s="275" t="s">
        <v>221</v>
      </c>
      <c r="B13" s="275" t="s">
        <v>222</v>
      </c>
    </row>
    <row r="16" spans="1:11">
      <c r="B16" s="275" t="s">
        <v>223</v>
      </c>
      <c r="I16" s="280"/>
    </row>
    <row r="17" spans="2:9">
      <c r="B17" s="284"/>
      <c r="C17" s="284"/>
      <c r="D17" s="284"/>
      <c r="E17" s="284"/>
      <c r="F17" s="284"/>
      <c r="I17" s="285" t="s">
        <v>224</v>
      </c>
    </row>
    <row r="18" spans="2:9">
      <c r="B18" s="286"/>
      <c r="C18" s="286"/>
      <c r="D18" s="286"/>
      <c r="E18" s="286"/>
      <c r="F18" s="286"/>
      <c r="I18" s="286"/>
    </row>
    <row r="19" spans="2:9">
      <c r="B19" s="286"/>
      <c r="C19" s="286"/>
      <c r="D19" s="286"/>
      <c r="E19" s="286"/>
      <c r="F19" s="286"/>
      <c r="I19" s="286"/>
    </row>
    <row r="21" spans="2:9">
      <c r="B21" s="275" t="s">
        <v>225</v>
      </c>
    </row>
    <row r="22" spans="2:9">
      <c r="B22" s="284" t="s">
        <v>226</v>
      </c>
      <c r="C22" s="284"/>
      <c r="D22" s="284"/>
      <c r="E22" s="284"/>
      <c r="F22" s="284"/>
      <c r="I22" s="287">
        <v>374000</v>
      </c>
    </row>
    <row r="23" spans="2:9">
      <c r="B23" s="286" t="s">
        <v>208</v>
      </c>
      <c r="C23" s="286"/>
      <c r="D23" s="286"/>
      <c r="E23" s="286"/>
      <c r="F23" s="286"/>
      <c r="I23" s="288">
        <v>15505966.699999999</v>
      </c>
    </row>
    <row r="24" spans="2:9">
      <c r="B24" s="286"/>
      <c r="C24" s="286"/>
      <c r="D24" s="286"/>
      <c r="E24" s="286"/>
      <c r="F24" s="286"/>
      <c r="I24" s="286"/>
    </row>
    <row r="26" spans="2:9">
      <c r="B26" s="275" t="s">
        <v>227</v>
      </c>
    </row>
    <row r="27" spans="2:9">
      <c r="B27" s="284"/>
      <c r="C27" s="284"/>
      <c r="D27" s="284"/>
      <c r="E27" s="284"/>
      <c r="F27" s="284"/>
      <c r="I27" s="285" t="s">
        <v>224</v>
      </c>
    </row>
    <row r="28" spans="2:9">
      <c r="B28" s="286"/>
      <c r="C28" s="286"/>
      <c r="D28" s="286"/>
      <c r="E28" s="286"/>
      <c r="F28" s="286"/>
      <c r="I28" s="286"/>
    </row>
    <row r="29" spans="2:9">
      <c r="B29" s="286"/>
      <c r="C29" s="286"/>
      <c r="D29" s="286"/>
      <c r="E29" s="286"/>
      <c r="F29" s="286"/>
      <c r="I29" s="286"/>
    </row>
    <row r="31" spans="2:9">
      <c r="B31" s="275" t="s">
        <v>228</v>
      </c>
    </row>
    <row r="32" spans="2:9">
      <c r="B32" s="284"/>
      <c r="C32" s="284"/>
      <c r="D32" s="284"/>
      <c r="E32" s="284"/>
      <c r="F32" s="284"/>
      <c r="I32" s="285" t="s">
        <v>224</v>
      </c>
    </row>
    <row r="33" spans="1:9">
      <c r="B33" s="286"/>
      <c r="C33" s="286"/>
      <c r="D33" s="286"/>
      <c r="E33" s="286"/>
      <c r="F33" s="286"/>
      <c r="I33" s="286"/>
    </row>
    <row r="34" spans="1:9">
      <c r="B34" s="286"/>
      <c r="C34" s="286"/>
      <c r="D34" s="286"/>
      <c r="E34" s="286"/>
      <c r="F34" s="286"/>
      <c r="I34" s="286"/>
    </row>
    <row r="36" spans="1:9">
      <c r="A36" s="275" t="s">
        <v>229</v>
      </c>
      <c r="I36" s="289">
        <f>I22+I23</f>
        <v>15879966.699999999</v>
      </c>
    </row>
    <row r="37" spans="1:9" ht="16.5" thickBot="1">
      <c r="A37" s="275" t="s">
        <v>230</v>
      </c>
      <c r="I37" s="290">
        <f>I11-I36</f>
        <v>64083156.289999992</v>
      </c>
    </row>
    <row r="38" spans="1:9" ht="16.5" thickTop="1">
      <c r="I38" s="291"/>
    </row>
    <row r="40" spans="1:9">
      <c r="B40" s="292" t="s">
        <v>231</v>
      </c>
    </row>
    <row r="41" spans="1:9">
      <c r="A41" s="292" t="s">
        <v>232</v>
      </c>
    </row>
    <row r="42" spans="1:9">
      <c r="A42" s="292"/>
    </row>
    <row r="43" spans="1:9">
      <c r="A43" s="292"/>
    </row>
    <row r="44" spans="1:9">
      <c r="A44" s="292"/>
    </row>
    <row r="46" spans="1:9">
      <c r="A46" s="293" t="s">
        <v>212</v>
      </c>
      <c r="B46" s="293"/>
      <c r="C46" s="293"/>
      <c r="H46" s="277" t="s">
        <v>233</v>
      </c>
    </row>
    <row r="47" spans="1:9">
      <c r="A47" s="294" t="s">
        <v>213</v>
      </c>
      <c r="B47" s="294"/>
      <c r="C47" s="294"/>
      <c r="H47" s="295" t="s">
        <v>234</v>
      </c>
    </row>
    <row r="53" spans="7:7">
      <c r="G53" s="295"/>
    </row>
  </sheetData>
  <mergeCells count="3">
    <mergeCell ref="A5:I5"/>
    <mergeCell ref="A46:C46"/>
    <mergeCell ref="A47:C47"/>
  </mergeCells>
  <pageMargins left="0.7" right="0.7" top="0.75" bottom="0.75" header="0.3" footer="0.3"/>
  <pageSetup paperSize="10000" scale="98" orientation="portrait" verticalDpi="3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124C9-A686-4EA2-893B-FD802F106608}">
  <dimension ref="A1:R112"/>
  <sheetViews>
    <sheetView view="pageBreakPreview" topLeftCell="A72" zoomScale="110" zoomScaleNormal="110" zoomScaleSheetLayoutView="110" workbookViewId="0">
      <selection activeCell="A91" sqref="A91"/>
    </sheetView>
  </sheetViews>
  <sheetFormatPr defaultColWidth="9.140625" defaultRowHeight="15.75"/>
  <cols>
    <col min="1" max="1" width="41.42578125" style="273" customWidth="1"/>
    <col min="2" max="2" width="21.7109375" style="210" customWidth="1"/>
    <col min="3" max="3" width="23.5703125" style="210" customWidth="1"/>
    <col min="4" max="4" width="23.7109375" style="210" bestFit="1" customWidth="1"/>
    <col min="5" max="5" width="12.28515625" style="210" customWidth="1"/>
    <col min="6" max="6" width="13" style="210" customWidth="1"/>
    <col min="7" max="7" width="24.140625" style="210" customWidth="1"/>
    <col min="8" max="8" width="28.7109375" style="211" customWidth="1"/>
    <col min="9" max="9" width="34.85546875" style="211" customWidth="1"/>
    <col min="10" max="10" width="22" style="211" customWidth="1"/>
    <col min="11" max="11" width="41.42578125" style="211" customWidth="1"/>
    <col min="12" max="12" width="19.140625" style="211" customWidth="1"/>
    <col min="13" max="13" width="21.140625" style="211" customWidth="1"/>
    <col min="14" max="14" width="19.7109375" style="211" customWidth="1"/>
    <col min="15" max="15" width="12" style="211" customWidth="1"/>
    <col min="16" max="16" width="17.28515625" style="211" customWidth="1"/>
    <col min="17" max="17" width="21" style="211" customWidth="1"/>
    <col min="18" max="16384" width="9.140625" style="211"/>
  </cols>
  <sheetData>
    <row r="1" spans="1:10">
      <c r="A1" s="209" t="s">
        <v>149</v>
      </c>
    </row>
    <row r="2" spans="1:10">
      <c r="A2" s="209" t="s">
        <v>150</v>
      </c>
    </row>
    <row r="3" spans="1:10">
      <c r="A3" s="209"/>
    </row>
    <row r="5" spans="1:10" ht="23.25">
      <c r="A5" s="212" t="s">
        <v>151</v>
      </c>
      <c r="B5" s="212"/>
      <c r="C5" s="212"/>
      <c r="D5" s="212"/>
      <c r="E5" s="212"/>
      <c r="F5" s="212"/>
      <c r="G5" s="212"/>
    </row>
    <row r="6" spans="1:10" ht="18.75">
      <c r="A6" s="213"/>
      <c r="B6" s="213"/>
      <c r="C6" s="213"/>
      <c r="D6" s="213"/>
      <c r="E6" s="213"/>
      <c r="F6" s="213"/>
      <c r="G6" s="213"/>
    </row>
    <row r="7" spans="1:10" ht="18.75">
      <c r="A7" s="214" t="s">
        <v>152</v>
      </c>
      <c r="B7" s="215"/>
      <c r="C7" s="215"/>
      <c r="D7" s="214" t="s">
        <v>153</v>
      </c>
      <c r="E7" s="213"/>
      <c r="F7" s="213"/>
      <c r="G7" s="213"/>
    </row>
    <row r="8" spans="1:10" ht="18.75">
      <c r="A8" s="216" t="s">
        <v>154</v>
      </c>
      <c r="B8" s="215"/>
      <c r="C8" s="215"/>
      <c r="D8" s="217" t="s">
        <v>155</v>
      </c>
      <c r="E8" s="213"/>
      <c r="F8" s="213"/>
      <c r="G8" s="213"/>
    </row>
    <row r="9" spans="1:10" ht="18.75">
      <c r="A9" s="218"/>
      <c r="B9" s="218"/>
      <c r="C9" s="218"/>
      <c r="D9" s="218"/>
      <c r="E9" s="218"/>
      <c r="F9" s="218"/>
      <c r="G9" s="218"/>
    </row>
    <row r="10" spans="1:10" s="223" customFormat="1" ht="15" customHeight="1">
      <c r="A10" s="219"/>
      <c r="B10" s="220" t="s">
        <v>156</v>
      </c>
      <c r="C10" s="221"/>
      <c r="D10" s="222"/>
      <c r="E10" s="219"/>
      <c r="F10" s="219"/>
      <c r="G10" s="219"/>
    </row>
    <row r="11" spans="1:10" s="223" customFormat="1" ht="31.5" customHeight="1">
      <c r="A11" s="224" t="s">
        <v>157</v>
      </c>
      <c r="B11" s="225" t="s">
        <v>158</v>
      </c>
      <c r="C11" s="225" t="s">
        <v>159</v>
      </c>
      <c r="D11" s="226" t="s">
        <v>160</v>
      </c>
      <c r="E11" s="219" t="s">
        <v>161</v>
      </c>
      <c r="F11" s="219" t="s">
        <v>162</v>
      </c>
      <c r="G11" s="219" t="s">
        <v>163</v>
      </c>
    </row>
    <row r="12" spans="1:10" s="223" customFormat="1" ht="16.5" customHeight="1">
      <c r="A12" s="224"/>
      <c r="B12" s="227">
        <v>0.3</v>
      </c>
      <c r="C12" s="227">
        <v>0.7</v>
      </c>
      <c r="D12" s="219"/>
      <c r="E12" s="219"/>
      <c r="F12" s="219"/>
      <c r="G12" s="219"/>
    </row>
    <row r="13" spans="1:10" s="223" customFormat="1" ht="15" hidden="1" customHeight="1">
      <c r="A13" s="219"/>
      <c r="C13" s="219"/>
      <c r="D13" s="219"/>
      <c r="E13" s="219"/>
      <c r="F13" s="219"/>
      <c r="G13" s="219"/>
    </row>
    <row r="14" spans="1:10" ht="18.75">
      <c r="A14" s="228" t="s">
        <v>164</v>
      </c>
      <c r="B14" s="229"/>
      <c r="C14" s="229"/>
      <c r="D14" s="229"/>
      <c r="E14" s="229"/>
      <c r="F14" s="229"/>
      <c r="G14" s="229"/>
    </row>
    <row r="15" spans="1:10" ht="21.75" customHeight="1">
      <c r="A15" s="230" t="s">
        <v>165</v>
      </c>
      <c r="B15" s="231">
        <v>79638972</v>
      </c>
      <c r="C15" s="231">
        <v>185824269</v>
      </c>
      <c r="D15" s="231"/>
      <c r="E15" s="231"/>
      <c r="F15" s="231"/>
      <c r="G15" s="231">
        <f>SUM(B15:F15)</f>
        <v>265463241</v>
      </c>
    </row>
    <row r="16" spans="1:10" ht="21.75" customHeight="1">
      <c r="A16" s="230" t="s">
        <v>166</v>
      </c>
      <c r="B16" s="231"/>
      <c r="C16" s="231">
        <v>1020307.6</v>
      </c>
      <c r="D16" s="231"/>
      <c r="E16" s="231"/>
      <c r="F16" s="231"/>
      <c r="G16" s="231">
        <f>SUM(B16:F16)</f>
        <v>1020307.6</v>
      </c>
      <c r="J16" s="232"/>
    </row>
    <row r="17" spans="1:18" ht="39" customHeight="1">
      <c r="A17" s="230" t="s">
        <v>167</v>
      </c>
      <c r="B17" s="233"/>
      <c r="C17" s="234">
        <f>47001176.43+213584238.54+1381671.5</f>
        <v>261967086.47</v>
      </c>
      <c r="D17" s="231"/>
      <c r="E17" s="231"/>
      <c r="F17" s="231"/>
      <c r="G17" s="231">
        <f>SUM(B17:F17)</f>
        <v>261967086.47</v>
      </c>
      <c r="J17" s="232"/>
    </row>
    <row r="18" spans="1:18" ht="23.25" customHeight="1">
      <c r="A18" s="235" t="s">
        <v>168</v>
      </c>
      <c r="B18" s="236"/>
      <c r="C18" s="236">
        <v>0</v>
      </c>
      <c r="D18" s="236"/>
      <c r="E18" s="236"/>
      <c r="F18" s="236">
        <v>0</v>
      </c>
      <c r="G18" s="236">
        <f t="shared" ref="G18:G20" si="0">SUM(B18:F18)</f>
        <v>0</v>
      </c>
      <c r="J18" s="232"/>
    </row>
    <row r="19" spans="1:18" ht="21" customHeight="1">
      <c r="A19" s="230" t="s">
        <v>169</v>
      </c>
      <c r="B19" s="236"/>
      <c r="C19" s="236">
        <v>0</v>
      </c>
      <c r="D19" s="236">
        <f>0</f>
        <v>0</v>
      </c>
      <c r="E19" s="236"/>
      <c r="F19" s="236">
        <v>0</v>
      </c>
      <c r="G19" s="236">
        <f t="shared" si="0"/>
        <v>0</v>
      </c>
      <c r="J19" s="232"/>
    </row>
    <row r="20" spans="1:18" ht="20.25" hidden="1" customHeight="1">
      <c r="A20" s="235" t="s">
        <v>170</v>
      </c>
      <c r="B20" s="236"/>
      <c r="C20" s="236"/>
      <c r="D20" s="236"/>
      <c r="E20" s="236"/>
      <c r="F20" s="236"/>
      <c r="G20" s="236">
        <f t="shared" si="0"/>
        <v>0</v>
      </c>
    </row>
    <row r="21" spans="1:18" ht="24.75" customHeight="1">
      <c r="A21" s="237" t="s">
        <v>171</v>
      </c>
      <c r="B21" s="238">
        <f t="shared" ref="B21:G21" si="1">SUM(B15:B20)</f>
        <v>79638972</v>
      </c>
      <c r="C21" s="238">
        <f t="shared" si="1"/>
        <v>448811663.06999999</v>
      </c>
      <c r="D21" s="238">
        <f t="shared" si="1"/>
        <v>0</v>
      </c>
      <c r="E21" s="238">
        <f t="shared" si="1"/>
        <v>0</v>
      </c>
      <c r="F21" s="238">
        <f t="shared" si="1"/>
        <v>0</v>
      </c>
      <c r="G21" s="238">
        <f t="shared" si="1"/>
        <v>528450635.06999999</v>
      </c>
      <c r="J21" s="239"/>
      <c r="K21" s="210"/>
      <c r="L21" s="210"/>
      <c r="M21" s="210"/>
      <c r="N21" s="210"/>
      <c r="O21" s="210"/>
      <c r="P21" s="210"/>
      <c r="Q21" s="210"/>
      <c r="R21" s="210"/>
    </row>
    <row r="22" spans="1:18" ht="12" hidden="1" customHeight="1">
      <c r="A22" s="230"/>
      <c r="B22" s="236"/>
      <c r="C22" s="236"/>
      <c r="D22" s="236"/>
      <c r="E22" s="236"/>
      <c r="F22" s="236"/>
      <c r="G22" s="236"/>
      <c r="J22" s="210"/>
      <c r="K22" s="210"/>
      <c r="L22" s="210"/>
      <c r="M22" s="210"/>
      <c r="N22" s="210"/>
      <c r="O22" s="210"/>
      <c r="P22" s="210"/>
      <c r="Q22" s="210"/>
      <c r="R22" s="210"/>
    </row>
    <row r="23" spans="1:18" ht="9" customHeight="1">
      <c r="A23" s="230"/>
      <c r="B23" s="236"/>
      <c r="C23" s="236"/>
      <c r="D23" s="236"/>
      <c r="E23" s="236"/>
      <c r="F23" s="236"/>
      <c r="G23" s="236"/>
      <c r="J23" s="210"/>
      <c r="K23" s="210"/>
      <c r="L23" s="210"/>
      <c r="M23" s="210"/>
      <c r="N23" s="210"/>
      <c r="O23" s="210"/>
      <c r="P23" s="210"/>
      <c r="Q23" s="210"/>
      <c r="R23" s="210"/>
    </row>
    <row r="24" spans="1:18" ht="18.75">
      <c r="A24" s="228" t="s">
        <v>172</v>
      </c>
      <c r="B24" s="229"/>
      <c r="C24" s="229"/>
      <c r="D24" s="229"/>
      <c r="E24" s="229"/>
      <c r="F24" s="229"/>
      <c r="G24" s="229"/>
      <c r="J24" s="210"/>
      <c r="K24" s="210"/>
      <c r="L24" s="210"/>
      <c r="M24" s="210"/>
      <c r="N24" s="210"/>
      <c r="O24" s="210"/>
      <c r="P24" s="210"/>
      <c r="Q24" s="210"/>
      <c r="R24" s="210"/>
    </row>
    <row r="25" spans="1:18" ht="18.75">
      <c r="A25" s="240" t="s">
        <v>173</v>
      </c>
      <c r="B25" s="229"/>
      <c r="C25" s="229"/>
      <c r="D25" s="229"/>
      <c r="E25" s="229"/>
      <c r="F25" s="229"/>
      <c r="G25" s="229"/>
      <c r="J25" s="210"/>
      <c r="K25" s="210"/>
      <c r="L25" s="210"/>
      <c r="M25" s="210"/>
      <c r="N25" s="210"/>
      <c r="O25" s="210"/>
      <c r="P25" s="210"/>
      <c r="Q25" s="210"/>
      <c r="R25" s="210"/>
    </row>
    <row r="26" spans="1:18" s="210" customFormat="1" ht="21.75" customHeight="1">
      <c r="A26" s="230" t="s">
        <v>174</v>
      </c>
      <c r="B26" s="236">
        <v>0</v>
      </c>
      <c r="C26" s="236">
        <v>0</v>
      </c>
      <c r="D26" s="236"/>
      <c r="E26" s="236"/>
      <c r="F26" s="236"/>
      <c r="G26" s="236">
        <f t="shared" ref="G26:G64" si="2">SUM(B26:F26)</f>
        <v>0</v>
      </c>
    </row>
    <row r="27" spans="1:18" s="210" customFormat="1" ht="21" customHeight="1">
      <c r="A27" s="230" t="s">
        <v>175</v>
      </c>
      <c r="B27" s="236"/>
      <c r="C27" s="236">
        <v>0</v>
      </c>
      <c r="D27" s="236"/>
      <c r="E27" s="236"/>
      <c r="F27" s="236"/>
      <c r="G27" s="236">
        <f t="shared" si="2"/>
        <v>0</v>
      </c>
    </row>
    <row r="28" spans="1:18" s="210" customFormat="1" ht="24" customHeight="1">
      <c r="A28" s="241" t="s">
        <v>176</v>
      </c>
      <c r="B28" s="242"/>
      <c r="C28" s="242">
        <f>66515</f>
        <v>66515</v>
      </c>
      <c r="D28" s="236"/>
      <c r="E28" s="236"/>
      <c r="F28" s="236"/>
      <c r="G28" s="236">
        <f t="shared" si="2"/>
        <v>66515</v>
      </c>
    </row>
    <row r="29" spans="1:18" s="210" customFormat="1" ht="38.25" customHeight="1">
      <c r="A29" s="230" t="s">
        <v>177</v>
      </c>
      <c r="B29" s="236"/>
      <c r="C29" s="243">
        <f>0+4000000+5038116+45454.54+2142759.27-2960700-2077350-66+1520600.64-1000000-450-66</f>
        <v>6708298.4499999983</v>
      </c>
      <c r="D29" s="236"/>
      <c r="E29" s="236"/>
      <c r="F29" s="236"/>
      <c r="G29" s="236">
        <f t="shared" si="2"/>
        <v>6708298.4499999983</v>
      </c>
    </row>
    <row r="30" spans="1:18" s="210" customFormat="1" ht="18.75">
      <c r="A30" s="230" t="s">
        <v>178</v>
      </c>
      <c r="B30" s="236"/>
      <c r="C30" s="236">
        <f>63000+2960700+2077350</f>
        <v>5101050</v>
      </c>
      <c r="D30" s="236"/>
      <c r="E30" s="236"/>
      <c r="F30" s="236"/>
      <c r="G30" s="236">
        <f t="shared" si="2"/>
        <v>5101050</v>
      </c>
    </row>
    <row r="31" spans="1:18" s="210" customFormat="1" ht="21" customHeight="1">
      <c r="A31" s="230" t="s">
        <v>179</v>
      </c>
      <c r="B31" s="236"/>
      <c r="C31" s="236">
        <v>0</v>
      </c>
      <c r="D31" s="236"/>
      <c r="E31" s="236"/>
      <c r="F31" s="236"/>
      <c r="G31" s="236">
        <f t="shared" si="2"/>
        <v>0</v>
      </c>
    </row>
    <row r="32" spans="1:18" s="210" customFormat="1" ht="18.75">
      <c r="A32" s="230" t="s">
        <v>180</v>
      </c>
      <c r="B32" s="236"/>
      <c r="C32" s="236">
        <v>0</v>
      </c>
      <c r="D32" s="236"/>
      <c r="E32" s="236"/>
      <c r="F32" s="236"/>
      <c r="G32" s="236">
        <f t="shared" si="2"/>
        <v>0</v>
      </c>
    </row>
    <row r="33" spans="1:7" s="210" customFormat="1" ht="18.75">
      <c r="A33" s="230" t="s">
        <v>181</v>
      </c>
      <c r="B33" s="236"/>
      <c r="C33" s="236">
        <v>0</v>
      </c>
      <c r="D33" s="236"/>
      <c r="E33" s="236"/>
      <c r="F33" s="236"/>
      <c r="G33" s="236">
        <f t="shared" si="2"/>
        <v>0</v>
      </c>
    </row>
    <row r="34" spans="1:7" s="210" customFormat="1" ht="18.75">
      <c r="A34" s="230" t="s">
        <v>182</v>
      </c>
      <c r="B34" s="236"/>
      <c r="C34" s="236">
        <v>0</v>
      </c>
      <c r="D34" s="236"/>
      <c r="E34" s="236"/>
      <c r="F34" s="236"/>
      <c r="G34" s="236">
        <f t="shared" si="2"/>
        <v>0</v>
      </c>
    </row>
    <row r="35" spans="1:7" s="210" customFormat="1" ht="37.5">
      <c r="A35" s="230" t="s">
        <v>183</v>
      </c>
      <c r="B35" s="236"/>
      <c r="C35" s="236">
        <v>0</v>
      </c>
      <c r="D35" s="236"/>
      <c r="E35" s="236"/>
      <c r="F35" s="236"/>
      <c r="G35" s="236">
        <f t="shared" si="2"/>
        <v>0</v>
      </c>
    </row>
    <row r="36" spans="1:7" s="210" customFormat="1" ht="21" customHeight="1">
      <c r="A36" s="230" t="s">
        <v>184</v>
      </c>
      <c r="B36" s="236"/>
      <c r="C36" s="236">
        <v>69900</v>
      </c>
      <c r="D36" s="236"/>
      <c r="E36" s="236"/>
      <c r="F36" s="236"/>
      <c r="G36" s="236">
        <f t="shared" si="2"/>
        <v>69900</v>
      </c>
    </row>
    <row r="37" spans="1:7" s="210" customFormat="1" ht="18.75">
      <c r="A37" s="230" t="s">
        <v>185</v>
      </c>
      <c r="B37" s="236"/>
      <c r="C37" s="236">
        <f>26825</f>
        <v>26825</v>
      </c>
      <c r="D37" s="236"/>
      <c r="E37" s="236"/>
      <c r="F37" s="236"/>
      <c r="G37" s="236">
        <f t="shared" si="2"/>
        <v>26825</v>
      </c>
    </row>
    <row r="38" spans="1:7" s="210" customFormat="1" ht="18.75">
      <c r="A38" s="230" t="s">
        <v>186</v>
      </c>
      <c r="B38" s="236"/>
      <c r="C38" s="236">
        <v>0</v>
      </c>
      <c r="D38" s="236"/>
      <c r="E38" s="236"/>
      <c r="F38" s="236"/>
      <c r="G38" s="236">
        <f t="shared" si="2"/>
        <v>0</v>
      </c>
    </row>
    <row r="39" spans="1:7" s="210" customFormat="1" ht="18.75">
      <c r="A39" s="230" t="s">
        <v>187</v>
      </c>
      <c r="B39" s="236"/>
      <c r="C39" s="236">
        <v>0</v>
      </c>
      <c r="D39" s="236"/>
      <c r="E39" s="236"/>
      <c r="F39" s="236"/>
      <c r="G39" s="236">
        <f t="shared" si="2"/>
        <v>0</v>
      </c>
    </row>
    <row r="40" spans="1:7" s="210" customFormat="1" ht="18.75">
      <c r="A40" s="230" t="s">
        <v>188</v>
      </c>
      <c r="B40" s="236"/>
      <c r="C40" s="236">
        <v>0</v>
      </c>
      <c r="D40" s="236"/>
      <c r="E40" s="236"/>
      <c r="F40" s="236"/>
      <c r="G40" s="236">
        <f t="shared" si="2"/>
        <v>0</v>
      </c>
    </row>
    <row r="41" spans="1:7" s="210" customFormat="1" ht="57.75" hidden="1" customHeight="1">
      <c r="A41" s="230" t="s">
        <v>189</v>
      </c>
      <c r="B41" s="236"/>
      <c r="C41" s="236"/>
      <c r="D41" s="236"/>
      <c r="E41" s="236"/>
      <c r="F41" s="236"/>
      <c r="G41" s="236">
        <f t="shared" si="2"/>
        <v>0</v>
      </c>
    </row>
    <row r="42" spans="1:7" s="210" customFormat="1" ht="38.25" hidden="1" customHeight="1">
      <c r="A42" s="230" t="s">
        <v>190</v>
      </c>
      <c r="B42" s="236"/>
      <c r="C42" s="236"/>
      <c r="D42" s="236"/>
      <c r="E42" s="236" t="s">
        <v>191</v>
      </c>
      <c r="F42" s="236"/>
      <c r="G42" s="236">
        <f t="shared" si="2"/>
        <v>0</v>
      </c>
    </row>
    <row r="43" spans="1:7" s="210" customFormat="1" ht="19.5" hidden="1" customHeight="1">
      <c r="A43" s="230" t="s">
        <v>192</v>
      </c>
      <c r="B43" s="236"/>
      <c r="C43" s="236"/>
      <c r="D43" s="236"/>
      <c r="E43" s="236"/>
      <c r="F43" s="236"/>
      <c r="G43" s="236">
        <f t="shared" si="2"/>
        <v>0</v>
      </c>
    </row>
    <row r="44" spans="1:7" s="210" customFormat="1" ht="19.5" customHeight="1">
      <c r="A44" s="244" t="s">
        <v>193</v>
      </c>
      <c r="B44" s="229">
        <f>SUM(B26:B43)</f>
        <v>0</v>
      </c>
      <c r="C44" s="229">
        <f>SUM(C26:C43)</f>
        <v>11972588.449999999</v>
      </c>
      <c r="D44" s="229"/>
      <c r="E44" s="229"/>
      <c r="F44" s="229"/>
      <c r="G44" s="229">
        <f t="shared" si="2"/>
        <v>11972588.449999999</v>
      </c>
    </row>
    <row r="45" spans="1:7" s="210" customFormat="1" ht="8.25" customHeight="1">
      <c r="A45" s="240"/>
      <c r="B45" s="236"/>
      <c r="C45" s="236"/>
      <c r="D45" s="236"/>
      <c r="E45" s="236"/>
      <c r="F45" s="236"/>
      <c r="G45" s="236"/>
    </row>
    <row r="46" spans="1:7" s="210" customFormat="1" ht="19.5" customHeight="1">
      <c r="A46" s="240" t="s">
        <v>194</v>
      </c>
      <c r="B46" s="236"/>
      <c r="C46" s="236"/>
      <c r="D46" s="236"/>
      <c r="E46" s="236"/>
      <c r="F46" s="236"/>
      <c r="G46" s="236"/>
    </row>
    <row r="47" spans="1:7" s="210" customFormat="1" ht="19.5" hidden="1" customHeight="1">
      <c r="A47" s="230" t="s">
        <v>185</v>
      </c>
      <c r="B47" s="236"/>
      <c r="C47" s="236">
        <v>0</v>
      </c>
      <c r="D47" s="236"/>
      <c r="E47" s="236"/>
      <c r="F47" s="236"/>
      <c r="G47" s="236">
        <f t="shared" si="2"/>
        <v>0</v>
      </c>
    </row>
    <row r="48" spans="1:7" s="210" customFormat="1" ht="19.5" hidden="1" customHeight="1">
      <c r="A48" s="230" t="s">
        <v>195</v>
      </c>
      <c r="B48" s="236"/>
      <c r="C48" s="236">
        <v>0</v>
      </c>
      <c r="D48" s="236"/>
      <c r="E48" s="236"/>
      <c r="F48" s="236"/>
      <c r="G48" s="236">
        <f t="shared" si="2"/>
        <v>0</v>
      </c>
    </row>
    <row r="49" spans="1:7" s="210" customFormat="1" ht="19.5" hidden="1" customHeight="1">
      <c r="A49" s="230" t="s">
        <v>196</v>
      </c>
      <c r="B49" s="236"/>
      <c r="C49" s="236">
        <v>0</v>
      </c>
      <c r="D49" s="236"/>
      <c r="E49" s="236"/>
      <c r="F49" s="236"/>
      <c r="G49" s="236">
        <f t="shared" si="2"/>
        <v>0</v>
      </c>
    </row>
    <row r="50" spans="1:7" s="210" customFormat="1" ht="19.5" hidden="1" customHeight="1">
      <c r="A50" s="230" t="s">
        <v>188</v>
      </c>
      <c r="B50" s="236"/>
      <c r="C50" s="236">
        <v>0</v>
      </c>
      <c r="D50" s="236"/>
      <c r="E50" s="236"/>
      <c r="F50" s="236"/>
      <c r="G50" s="236">
        <f t="shared" si="2"/>
        <v>0</v>
      </c>
    </row>
    <row r="51" spans="1:7" s="210" customFormat="1" ht="19.5" hidden="1" customHeight="1">
      <c r="A51" s="230" t="s">
        <v>197</v>
      </c>
      <c r="B51" s="236"/>
      <c r="C51" s="236">
        <v>0</v>
      </c>
      <c r="D51" s="236"/>
      <c r="E51" s="236"/>
      <c r="F51" s="236"/>
      <c r="G51" s="236">
        <f t="shared" si="2"/>
        <v>0</v>
      </c>
    </row>
    <row r="52" spans="1:7" s="210" customFormat="1" ht="19.5" hidden="1" customHeight="1">
      <c r="A52" s="230" t="s">
        <v>198</v>
      </c>
      <c r="B52" s="236"/>
      <c r="C52" s="236">
        <v>0</v>
      </c>
      <c r="D52" s="236"/>
      <c r="E52" s="236"/>
      <c r="F52" s="236"/>
      <c r="G52" s="236">
        <f t="shared" si="2"/>
        <v>0</v>
      </c>
    </row>
    <row r="53" spans="1:7" s="210" customFormat="1" ht="19.5" hidden="1" customHeight="1">
      <c r="A53" s="230" t="s">
        <v>199</v>
      </c>
      <c r="B53" s="236"/>
      <c r="C53" s="236">
        <v>0</v>
      </c>
      <c r="D53" s="236"/>
      <c r="E53" s="236"/>
      <c r="F53" s="236"/>
      <c r="G53" s="236">
        <f t="shared" si="2"/>
        <v>0</v>
      </c>
    </row>
    <row r="54" spans="1:7" s="210" customFormat="1" ht="19.5" hidden="1" customHeight="1">
      <c r="A54" s="230" t="s">
        <v>179</v>
      </c>
      <c r="B54" s="236"/>
      <c r="C54" s="236">
        <v>0</v>
      </c>
      <c r="D54" s="236"/>
      <c r="E54" s="236"/>
      <c r="F54" s="236"/>
      <c r="G54" s="236">
        <f t="shared" si="2"/>
        <v>0</v>
      </c>
    </row>
    <row r="55" spans="1:7" s="210" customFormat="1" ht="19.5" hidden="1" customHeight="1">
      <c r="A55" s="230" t="s">
        <v>200</v>
      </c>
      <c r="B55" s="236"/>
      <c r="C55" s="236">
        <v>0</v>
      </c>
      <c r="D55" s="236"/>
      <c r="E55" s="236"/>
      <c r="F55" s="236"/>
      <c r="G55" s="236">
        <f t="shared" si="2"/>
        <v>0</v>
      </c>
    </row>
    <row r="56" spans="1:7" s="210" customFormat="1" ht="19.5" hidden="1" customHeight="1">
      <c r="A56" s="230" t="s">
        <v>201</v>
      </c>
      <c r="B56" s="236"/>
      <c r="C56" s="236">
        <v>0</v>
      </c>
      <c r="D56" s="236"/>
      <c r="E56" s="236"/>
      <c r="F56" s="236"/>
      <c r="G56" s="236">
        <f t="shared" si="2"/>
        <v>0</v>
      </c>
    </row>
    <row r="57" spans="1:7" s="210" customFormat="1" ht="19.5" customHeight="1">
      <c r="A57" s="230" t="s">
        <v>202</v>
      </c>
      <c r="B57" s="236"/>
      <c r="C57" s="236">
        <v>0</v>
      </c>
      <c r="D57" s="236"/>
      <c r="E57" s="236"/>
      <c r="F57" s="236"/>
      <c r="G57" s="236">
        <f t="shared" si="2"/>
        <v>0</v>
      </c>
    </row>
    <row r="58" spans="1:7" s="210" customFormat="1" ht="19.5" customHeight="1">
      <c r="A58" s="230" t="s">
        <v>203</v>
      </c>
      <c r="B58" s="236"/>
      <c r="C58" s="236">
        <v>0</v>
      </c>
      <c r="D58" s="236"/>
      <c r="E58" s="236"/>
      <c r="F58" s="236"/>
      <c r="G58" s="236">
        <f t="shared" si="2"/>
        <v>0</v>
      </c>
    </row>
    <row r="59" spans="1:7" s="210" customFormat="1" ht="19.5" hidden="1" customHeight="1">
      <c r="A59" s="230" t="s">
        <v>204</v>
      </c>
      <c r="B59" s="236"/>
      <c r="C59" s="236">
        <v>0</v>
      </c>
      <c r="D59" s="236"/>
      <c r="E59" s="236"/>
      <c r="F59" s="236"/>
      <c r="G59" s="236">
        <f t="shared" si="2"/>
        <v>0</v>
      </c>
    </row>
    <row r="60" spans="1:7" s="210" customFormat="1" ht="19.5" hidden="1" customHeight="1">
      <c r="A60" s="230" t="s">
        <v>174</v>
      </c>
      <c r="B60" s="236"/>
      <c r="C60" s="236">
        <v>0</v>
      </c>
      <c r="D60" s="236"/>
      <c r="E60" s="236"/>
      <c r="F60" s="236"/>
      <c r="G60" s="236">
        <f t="shared" si="2"/>
        <v>0</v>
      </c>
    </row>
    <row r="61" spans="1:7" s="210" customFormat="1" ht="19.5" customHeight="1">
      <c r="A61" s="240" t="s">
        <v>193</v>
      </c>
      <c r="B61" s="229">
        <f>SUM(B47:B60)</f>
        <v>0</v>
      </c>
      <c r="C61" s="229">
        <f>SUM(C47:C60)</f>
        <v>0</v>
      </c>
      <c r="D61" s="229"/>
      <c r="E61" s="229"/>
      <c r="F61" s="229"/>
      <c r="G61" s="229">
        <f t="shared" si="2"/>
        <v>0</v>
      </c>
    </row>
    <row r="62" spans="1:7" s="210" customFormat="1" ht="7.5" customHeight="1">
      <c r="A62" s="240"/>
      <c r="B62" s="229"/>
      <c r="C62" s="229"/>
      <c r="D62" s="229"/>
      <c r="E62" s="229"/>
      <c r="F62" s="229"/>
      <c r="G62" s="229"/>
    </row>
    <row r="63" spans="1:7" s="210" customFormat="1" ht="34.5" hidden="1" customHeight="1">
      <c r="A63" s="245"/>
      <c r="B63" s="236"/>
      <c r="C63" s="236"/>
      <c r="D63" s="229">
        <f>SUM(D26:D41)</f>
        <v>0</v>
      </c>
      <c r="E63" s="229">
        <f>SUM(E26:E41)</f>
        <v>0</v>
      </c>
      <c r="F63" s="229">
        <f>SUM(F26:F41)</f>
        <v>0</v>
      </c>
      <c r="G63" s="236">
        <f t="shared" si="2"/>
        <v>0</v>
      </c>
    </row>
    <row r="64" spans="1:7" s="210" customFormat="1" ht="28.5" hidden="1" customHeight="1">
      <c r="A64" s="245"/>
      <c r="B64" s="236"/>
      <c r="C64" s="236"/>
      <c r="D64" s="229">
        <f t="shared" ref="D64:F65" si="3">SUM(D26:D42)</f>
        <v>0</v>
      </c>
      <c r="E64" s="229">
        <f t="shared" si="3"/>
        <v>0</v>
      </c>
      <c r="F64" s="229">
        <f t="shared" si="3"/>
        <v>0</v>
      </c>
      <c r="G64" s="236">
        <f t="shared" si="2"/>
        <v>0</v>
      </c>
    </row>
    <row r="65" spans="1:18" s="210" customFormat="1" ht="28.5" hidden="1" customHeight="1">
      <c r="A65" s="246"/>
      <c r="C65" s="233">
        <v>0</v>
      </c>
      <c r="D65" s="229">
        <f t="shared" si="3"/>
        <v>0</v>
      </c>
      <c r="E65" s="229">
        <f t="shared" si="3"/>
        <v>0</v>
      </c>
      <c r="F65" s="229">
        <f t="shared" si="3"/>
        <v>0</v>
      </c>
      <c r="G65" s="233">
        <f>SUM(B65:F65)</f>
        <v>0</v>
      </c>
      <c r="H65" s="233"/>
      <c r="I65" s="246"/>
    </row>
    <row r="66" spans="1:18" s="210" customFormat="1" ht="21" customHeight="1">
      <c r="A66" s="240" t="s">
        <v>205</v>
      </c>
      <c r="C66" s="233"/>
      <c r="D66" s="229"/>
      <c r="E66" s="229"/>
      <c r="F66" s="229"/>
      <c r="G66" s="233"/>
      <c r="H66" s="247"/>
      <c r="I66" s="248"/>
      <c r="J66" s="211"/>
    </row>
    <row r="67" spans="1:18" s="210" customFormat="1" ht="21" customHeight="1">
      <c r="A67" s="246" t="s">
        <v>206</v>
      </c>
      <c r="B67" s="249"/>
      <c r="C67" s="233">
        <v>0</v>
      </c>
      <c r="D67" s="229">
        <f t="shared" ref="D67:F68" si="4">SUM(D25:D41)</f>
        <v>0</v>
      </c>
      <c r="E67" s="229">
        <f t="shared" si="4"/>
        <v>0</v>
      </c>
      <c r="F67" s="229">
        <f t="shared" si="4"/>
        <v>0</v>
      </c>
      <c r="G67" s="250">
        <f>SUM(B67:F67)</f>
        <v>0</v>
      </c>
      <c r="H67" s="247"/>
      <c r="I67" s="248"/>
      <c r="J67" s="211"/>
    </row>
    <row r="68" spans="1:18" s="210" customFormat="1" ht="23.25" customHeight="1">
      <c r="A68" s="246" t="s">
        <v>207</v>
      </c>
      <c r="B68" s="249"/>
      <c r="C68" s="233">
        <v>0</v>
      </c>
      <c r="D68" s="229">
        <f t="shared" si="4"/>
        <v>0</v>
      </c>
      <c r="E68" s="229">
        <f t="shared" si="4"/>
        <v>0</v>
      </c>
      <c r="F68" s="229">
        <f t="shared" si="4"/>
        <v>0</v>
      </c>
      <c r="G68" s="250">
        <f>SUM(B68:F68)</f>
        <v>0</v>
      </c>
      <c r="H68" s="247"/>
      <c r="I68" s="248"/>
      <c r="J68" s="211"/>
    </row>
    <row r="69" spans="1:18" s="210" customFormat="1" ht="23.25" customHeight="1">
      <c r="A69" s="230" t="s">
        <v>208</v>
      </c>
      <c r="B69" s="236">
        <v>0</v>
      </c>
      <c r="C69" s="236">
        <v>0</v>
      </c>
      <c r="D69" s="236"/>
      <c r="E69" s="236"/>
      <c r="F69" s="236"/>
      <c r="G69" s="236">
        <f t="shared" ref="G69" si="5">SUM(B69:F69)</f>
        <v>0</v>
      </c>
      <c r="H69" s="247"/>
      <c r="I69" s="248"/>
      <c r="J69" s="211"/>
    </row>
    <row r="70" spans="1:18" s="210" customFormat="1" ht="22.5" customHeight="1">
      <c r="A70" s="240" t="s">
        <v>193</v>
      </c>
      <c r="B70" s="251">
        <f>SUM(B68)</f>
        <v>0</v>
      </c>
      <c r="C70" s="251">
        <f>SUM(C67:C69)</f>
        <v>0</v>
      </c>
      <c r="D70" s="251">
        <f>SUM(D68:D69)</f>
        <v>0</v>
      </c>
      <c r="E70" s="251">
        <f>SUM(E68:E69)</f>
        <v>0</v>
      </c>
      <c r="F70" s="251">
        <f>SUM(F68:F69)</f>
        <v>0</v>
      </c>
      <c r="G70" s="251">
        <f>SUM(G67:G69)</f>
        <v>0</v>
      </c>
      <c r="H70" s="247"/>
      <c r="I70" s="248"/>
      <c r="J70" s="211"/>
    </row>
    <row r="71" spans="1:18" s="210" customFormat="1" ht="9" customHeight="1">
      <c r="A71" s="252"/>
      <c r="B71" s="253"/>
      <c r="C71" s="254"/>
      <c r="D71" s="229"/>
      <c r="E71" s="229"/>
      <c r="F71" s="229"/>
      <c r="G71" s="255"/>
      <c r="H71" s="247"/>
      <c r="I71" s="248"/>
      <c r="J71" s="211"/>
    </row>
    <row r="72" spans="1:18" s="210" customFormat="1" ht="24" customHeight="1">
      <c r="A72" s="240" t="s">
        <v>209</v>
      </c>
      <c r="B72" s="255">
        <f t="shared" ref="B72:G72" si="6">B44+B61+B70</f>
        <v>0</v>
      </c>
      <c r="C72" s="255">
        <f t="shared" si="6"/>
        <v>11972588.449999999</v>
      </c>
      <c r="D72" s="255">
        <f t="shared" si="6"/>
        <v>0</v>
      </c>
      <c r="E72" s="255">
        <f t="shared" si="6"/>
        <v>0</v>
      </c>
      <c r="F72" s="255">
        <f t="shared" si="6"/>
        <v>0</v>
      </c>
      <c r="G72" s="256">
        <f t="shared" si="6"/>
        <v>11972588.449999999</v>
      </c>
      <c r="H72" s="247"/>
      <c r="I72" s="248"/>
      <c r="J72" s="211"/>
    </row>
    <row r="73" spans="1:18" s="210" customFormat="1" ht="9" customHeight="1">
      <c r="A73" s="252"/>
      <c r="B73" s="254"/>
      <c r="C73" s="254"/>
      <c r="D73" s="254"/>
      <c r="E73" s="254"/>
      <c r="F73" s="254"/>
      <c r="G73" s="254"/>
      <c r="H73" s="247"/>
      <c r="I73" s="248"/>
      <c r="J73" s="211"/>
    </row>
    <row r="74" spans="1:18" s="210" customFormat="1" ht="27.75" customHeight="1" thickBot="1">
      <c r="A74" s="257" t="s">
        <v>210</v>
      </c>
      <c r="B74" s="258">
        <f>B21-B44-B61</f>
        <v>79638972</v>
      </c>
      <c r="C74" s="258">
        <f>C21-C72</f>
        <v>436839074.62</v>
      </c>
      <c r="D74" s="258">
        <f>D21-D44-D61</f>
        <v>0</v>
      </c>
      <c r="E74" s="258">
        <f>E21-E44-E61</f>
        <v>0</v>
      </c>
      <c r="F74" s="258">
        <f>F21-F44-F61</f>
        <v>0</v>
      </c>
      <c r="G74" s="259">
        <f>G21-G72</f>
        <v>516478046.62</v>
      </c>
      <c r="J74" s="211"/>
      <c r="K74" s="211"/>
      <c r="L74" s="211"/>
      <c r="M74" s="211"/>
      <c r="N74" s="211"/>
      <c r="O74" s="211"/>
      <c r="P74" s="211"/>
      <c r="Q74" s="211"/>
      <c r="R74" s="211"/>
    </row>
    <row r="75" spans="1:18" s="210" customFormat="1" ht="42" customHeight="1" thickTop="1">
      <c r="A75" s="260" t="s">
        <v>211</v>
      </c>
      <c r="B75" s="260"/>
      <c r="C75" s="260"/>
      <c r="D75" s="260"/>
      <c r="E75" s="260"/>
      <c r="F75" s="260"/>
      <c r="G75" s="260"/>
      <c r="J75" s="211"/>
      <c r="K75" s="211"/>
      <c r="L75" s="211"/>
      <c r="M75" s="211"/>
      <c r="N75" s="211"/>
      <c r="O75" s="211"/>
      <c r="P75" s="211"/>
      <c r="Q75" s="211"/>
      <c r="R75" s="211"/>
    </row>
    <row r="76" spans="1:18" ht="21">
      <c r="A76" s="261"/>
      <c r="B76" s="261"/>
      <c r="C76" s="261"/>
      <c r="D76" s="262"/>
      <c r="F76" s="263"/>
    </row>
    <row r="77" spans="1:18" ht="21">
      <c r="A77" s="261"/>
      <c r="B77" s="261"/>
      <c r="C77" s="261"/>
      <c r="D77" s="262"/>
      <c r="F77" s="263"/>
    </row>
    <row r="78" spans="1:18" ht="19.5" customHeight="1">
      <c r="A78" s="264"/>
      <c r="B78" s="262"/>
      <c r="C78" s="262"/>
      <c r="F78" s="265"/>
      <c r="G78" s="265"/>
    </row>
    <row r="79" spans="1:18" ht="21">
      <c r="A79" s="266" t="s">
        <v>212</v>
      </c>
      <c r="B79" s="267"/>
      <c r="C79" s="247"/>
      <c r="D79" s="264"/>
      <c r="E79" s="262"/>
      <c r="F79" s="268"/>
      <c r="G79" s="268"/>
    </row>
    <row r="80" spans="1:18" ht="21">
      <c r="A80" s="269" t="s">
        <v>213</v>
      </c>
      <c r="B80" s="267"/>
      <c r="C80" s="247"/>
      <c r="D80" s="270"/>
      <c r="E80" s="264"/>
      <c r="F80" s="271"/>
      <c r="G80" s="271"/>
    </row>
    <row r="81" spans="1:7" ht="18.75">
      <c r="A81" s="248"/>
      <c r="B81" s="262"/>
      <c r="C81" s="262"/>
      <c r="D81" s="272"/>
      <c r="E81" s="267"/>
      <c r="F81" s="267"/>
      <c r="G81" s="267"/>
    </row>
    <row r="86" spans="1:7">
      <c r="A86" s="210"/>
      <c r="D86" s="211"/>
      <c r="E86" s="211"/>
      <c r="F86" s="211"/>
      <c r="G86" s="211"/>
    </row>
    <row r="87" spans="1:7">
      <c r="A87" s="210"/>
      <c r="C87" s="211"/>
      <c r="D87" s="211"/>
      <c r="E87" s="211"/>
      <c r="F87" s="211"/>
      <c r="G87" s="211"/>
    </row>
    <row r="88" spans="1:7">
      <c r="A88" s="210"/>
      <c r="C88" s="211"/>
      <c r="D88" s="211"/>
      <c r="E88" s="211"/>
      <c r="F88" s="211"/>
      <c r="G88" s="211"/>
    </row>
    <row r="89" spans="1:7" ht="25.5" customHeight="1">
      <c r="A89" s="210"/>
      <c r="C89" s="211"/>
      <c r="D89" s="211"/>
      <c r="E89" s="211"/>
      <c r="F89" s="211"/>
      <c r="G89" s="211"/>
    </row>
    <row r="90" spans="1:7" ht="33" customHeight="1">
      <c r="A90" s="210"/>
      <c r="C90" s="211"/>
      <c r="D90" s="211"/>
      <c r="E90" s="211"/>
      <c r="F90" s="211"/>
      <c r="G90" s="211"/>
    </row>
    <row r="91" spans="1:7" ht="24" customHeight="1">
      <c r="A91" s="210"/>
      <c r="C91" s="211"/>
      <c r="D91" s="211"/>
      <c r="E91" s="211"/>
      <c r="F91" s="211"/>
      <c r="G91" s="211"/>
    </row>
    <row r="92" spans="1:7" ht="27.75" customHeight="1">
      <c r="A92" s="210"/>
      <c r="C92" s="211"/>
      <c r="D92" s="211"/>
      <c r="E92" s="211"/>
      <c r="F92" s="211"/>
      <c r="G92" s="211"/>
    </row>
    <row r="93" spans="1:7" ht="27" customHeight="1">
      <c r="A93" s="210"/>
      <c r="C93" s="211"/>
      <c r="D93" s="211"/>
      <c r="E93" s="211"/>
      <c r="F93" s="211"/>
      <c r="G93" s="211"/>
    </row>
    <row r="94" spans="1:7" ht="24" customHeight="1">
      <c r="A94" s="210"/>
      <c r="C94" s="211"/>
      <c r="D94" s="211"/>
      <c r="E94" s="211"/>
      <c r="F94" s="211"/>
      <c r="G94" s="211"/>
    </row>
    <row r="95" spans="1:7" ht="27" customHeight="1">
      <c r="A95" s="210"/>
      <c r="C95" s="211"/>
      <c r="D95" s="211"/>
      <c r="E95" s="211"/>
      <c r="F95" s="211"/>
      <c r="G95" s="211"/>
    </row>
    <row r="96" spans="1:7" ht="6" customHeight="1">
      <c r="A96" s="210"/>
      <c r="C96" s="211"/>
      <c r="D96" s="211"/>
      <c r="E96" s="211"/>
      <c r="F96" s="211"/>
      <c r="G96" s="211"/>
    </row>
    <row r="97" spans="1:7" ht="22.5" customHeight="1">
      <c r="A97" s="210"/>
      <c r="C97" s="211"/>
      <c r="D97" s="211"/>
      <c r="E97" s="211"/>
      <c r="F97" s="211"/>
      <c r="G97" s="211"/>
    </row>
    <row r="98" spans="1:7" ht="6.75" customHeight="1">
      <c r="A98" s="210"/>
      <c r="D98" s="211"/>
      <c r="E98" s="211"/>
      <c r="F98" s="211"/>
      <c r="G98" s="211"/>
    </row>
    <row r="99" spans="1:7" ht="25.5" customHeight="1">
      <c r="A99" s="210"/>
      <c r="D99" s="211"/>
      <c r="E99" s="211"/>
      <c r="F99" s="211"/>
      <c r="G99" s="211"/>
    </row>
    <row r="100" spans="1:7" ht="23.25" customHeight="1">
      <c r="A100" s="210"/>
      <c r="D100" s="211"/>
      <c r="E100" s="211"/>
      <c r="F100" s="211"/>
      <c r="G100" s="211"/>
    </row>
    <row r="101" spans="1:7" ht="19.5" customHeight="1">
      <c r="A101" s="210"/>
      <c r="D101" s="211"/>
      <c r="E101" s="211"/>
      <c r="F101" s="211"/>
      <c r="G101" s="211"/>
    </row>
    <row r="102" spans="1:7" ht="20.25" customHeight="1">
      <c r="A102" s="210"/>
      <c r="D102" s="211"/>
      <c r="E102" s="211"/>
      <c r="F102" s="211"/>
      <c r="G102" s="211"/>
    </row>
    <row r="103" spans="1:7" ht="23.25" customHeight="1">
      <c r="A103" s="210"/>
      <c r="D103" s="211"/>
      <c r="E103" s="211"/>
      <c r="F103" s="211"/>
      <c r="G103" s="211"/>
    </row>
    <row r="104" spans="1:7" ht="21.75" customHeight="1">
      <c r="A104" s="210"/>
      <c r="D104" s="211"/>
      <c r="E104" s="211"/>
      <c r="F104" s="211"/>
      <c r="G104" s="211"/>
    </row>
    <row r="105" spans="1:7" ht="39" customHeight="1">
      <c r="A105" s="210"/>
      <c r="D105" s="211"/>
      <c r="E105" s="211"/>
      <c r="F105" s="211"/>
      <c r="G105" s="211"/>
    </row>
    <row r="106" spans="1:7" ht="25.5" customHeight="1">
      <c r="A106" s="210"/>
      <c r="D106" s="211"/>
      <c r="E106" s="211"/>
      <c r="F106" s="211"/>
      <c r="G106" s="211"/>
    </row>
    <row r="107" spans="1:7" ht="27" customHeight="1">
      <c r="A107" s="210"/>
      <c r="D107" s="211"/>
      <c r="E107" s="211"/>
      <c r="F107" s="211"/>
      <c r="G107" s="211"/>
    </row>
    <row r="108" spans="1:7">
      <c r="A108" s="210"/>
      <c r="D108" s="211"/>
      <c r="E108" s="211"/>
      <c r="F108" s="211"/>
      <c r="G108" s="211"/>
    </row>
    <row r="109" spans="1:7">
      <c r="A109" s="210"/>
      <c r="D109" s="211"/>
      <c r="E109" s="211"/>
      <c r="F109" s="211"/>
      <c r="G109" s="211"/>
    </row>
    <row r="110" spans="1:7">
      <c r="A110" s="210"/>
      <c r="D110" s="211"/>
      <c r="E110" s="211"/>
      <c r="F110" s="211"/>
      <c r="G110" s="211"/>
    </row>
    <row r="111" spans="1:7">
      <c r="A111" s="210"/>
      <c r="D111" s="211"/>
      <c r="E111" s="211"/>
      <c r="F111" s="211"/>
      <c r="G111" s="211"/>
    </row>
    <row r="112" spans="1:7">
      <c r="A112" s="210"/>
      <c r="D112" s="211"/>
      <c r="E112" s="211"/>
      <c r="F112" s="211"/>
      <c r="G112" s="211"/>
    </row>
  </sheetData>
  <mergeCells count="5">
    <mergeCell ref="A5:G5"/>
    <mergeCell ref="A9:G9"/>
    <mergeCell ref="B10:C10"/>
    <mergeCell ref="A11:A12"/>
    <mergeCell ref="A75:G75"/>
  </mergeCells>
  <printOptions horizontalCentered="1"/>
  <pageMargins left="0.25" right="0.25" top="0.25" bottom="0.25" header="0.17" footer="0.17"/>
  <pageSetup paperSize="10000" scale="6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9322E-0DA3-469C-BCFD-35C4CBD526EC}">
  <dimension ref="A1:K84"/>
  <sheetViews>
    <sheetView view="pageBreakPreview" topLeftCell="A11" zoomScale="130" zoomScaleNormal="145" zoomScaleSheetLayoutView="130" workbookViewId="0">
      <selection activeCell="B24" sqref="B24"/>
    </sheetView>
  </sheetViews>
  <sheetFormatPr defaultRowHeight="15"/>
  <cols>
    <col min="1" max="1" width="34.42578125" style="4" customWidth="1"/>
    <col min="2" max="2" width="21.5703125" style="4" customWidth="1"/>
    <col min="3" max="3" width="16.140625" style="28" bestFit="1" customWidth="1"/>
    <col min="4" max="4" width="15.5703125" style="39" customWidth="1"/>
    <col min="5" max="5" width="12" style="39" customWidth="1"/>
    <col min="6" max="6" width="13.42578125" style="4" customWidth="1"/>
    <col min="7" max="7" width="15.7109375" style="28" customWidth="1"/>
    <col min="8" max="8" width="14" style="4" customWidth="1"/>
    <col min="9" max="10" width="15.7109375" style="4" customWidth="1"/>
    <col min="11" max="11" width="8.85546875" style="4" customWidth="1"/>
  </cols>
  <sheetData>
    <row r="1" spans="1:11">
      <c r="A1" s="11" t="s">
        <v>0</v>
      </c>
      <c r="B1" s="3"/>
      <c r="C1" s="23"/>
      <c r="D1" s="33"/>
      <c r="E1" s="33"/>
    </row>
    <row r="2" spans="1:11">
      <c r="A2" s="5"/>
      <c r="B2" s="5"/>
      <c r="C2" s="24"/>
      <c r="D2" s="34"/>
      <c r="E2" s="34"/>
    </row>
    <row r="3" spans="1:11">
      <c r="A3" s="140" t="s">
        <v>1</v>
      </c>
      <c r="B3" s="140"/>
      <c r="C3" s="140"/>
      <c r="D3" s="140"/>
      <c r="E3" s="140"/>
      <c r="F3" s="140"/>
      <c r="G3" s="140"/>
      <c r="H3" s="140"/>
      <c r="I3" s="140"/>
    </row>
    <row r="4" spans="1:11">
      <c r="A4" s="6"/>
      <c r="B4" s="6"/>
      <c r="C4" s="25"/>
      <c r="D4" s="35"/>
      <c r="E4" s="35"/>
    </row>
    <row r="5" spans="1:11">
      <c r="A5" s="135" t="s">
        <v>2</v>
      </c>
      <c r="B5" s="56">
        <v>1</v>
      </c>
      <c r="C5" s="26"/>
      <c r="D5" s="36" t="s">
        <v>3</v>
      </c>
      <c r="F5" s="81" t="s">
        <v>143</v>
      </c>
      <c r="H5" s="39"/>
    </row>
    <row r="6" spans="1:11">
      <c r="A6" s="136" t="s">
        <v>4</v>
      </c>
      <c r="B6" s="16" t="s">
        <v>28</v>
      </c>
      <c r="C6" s="27"/>
      <c r="D6" s="37" t="s">
        <v>5</v>
      </c>
      <c r="F6" s="56">
        <v>2</v>
      </c>
      <c r="H6" s="39"/>
    </row>
    <row r="7" spans="1:11">
      <c r="A7" s="136" t="s">
        <v>6</v>
      </c>
      <c r="D7" s="38"/>
    </row>
    <row r="8" spans="1:11" ht="15.75" thickBot="1">
      <c r="A8" s="137"/>
    </row>
    <row r="9" spans="1:11" ht="14.45" customHeight="1">
      <c r="A9" s="141" t="s">
        <v>7</v>
      </c>
      <c r="B9" s="144" t="s">
        <v>8</v>
      </c>
      <c r="C9" s="147" t="s">
        <v>9</v>
      </c>
      <c r="D9" s="150" t="s">
        <v>142</v>
      </c>
      <c r="E9" s="153" t="s">
        <v>11</v>
      </c>
      <c r="F9" s="156" t="s">
        <v>12</v>
      </c>
      <c r="G9" s="156"/>
      <c r="H9" s="157" t="s">
        <v>13</v>
      </c>
      <c r="I9" s="158" t="s">
        <v>14</v>
      </c>
    </row>
    <row r="10" spans="1:11" ht="14.45" customHeight="1">
      <c r="A10" s="142"/>
      <c r="B10" s="145"/>
      <c r="C10" s="148"/>
      <c r="D10" s="151"/>
      <c r="E10" s="154"/>
      <c r="F10" s="161" t="s">
        <v>15</v>
      </c>
      <c r="G10" s="162" t="s">
        <v>16</v>
      </c>
      <c r="H10" s="145"/>
      <c r="I10" s="159"/>
    </row>
    <row r="11" spans="1:11" ht="15.75" thickBot="1">
      <c r="A11" s="143"/>
      <c r="B11" s="146"/>
      <c r="C11" s="149"/>
      <c r="D11" s="152"/>
      <c r="E11" s="155"/>
      <c r="F11" s="146"/>
      <c r="G11" s="149"/>
      <c r="H11" s="146"/>
      <c r="I11" s="160"/>
    </row>
    <row r="12" spans="1:11" s="83" customFormat="1" ht="14.45" customHeight="1">
      <c r="A12" s="169" t="s">
        <v>17</v>
      </c>
      <c r="B12" s="171"/>
      <c r="C12" s="173"/>
      <c r="D12" s="175"/>
      <c r="E12" s="175"/>
      <c r="F12" s="171"/>
      <c r="G12" s="173"/>
      <c r="H12" s="171"/>
      <c r="I12" s="186"/>
      <c r="J12" s="82"/>
      <c r="K12" s="82"/>
    </row>
    <row r="13" spans="1:11" s="83" customFormat="1">
      <c r="A13" s="169"/>
      <c r="B13" s="171"/>
      <c r="C13" s="173"/>
      <c r="D13" s="175"/>
      <c r="E13" s="175"/>
      <c r="F13" s="171"/>
      <c r="G13" s="173"/>
      <c r="H13" s="171"/>
      <c r="I13" s="186"/>
      <c r="J13" s="82"/>
      <c r="K13" s="82"/>
    </row>
    <row r="14" spans="1:11" s="83" customFormat="1" ht="20.25" customHeight="1">
      <c r="A14" s="170"/>
      <c r="B14" s="172"/>
      <c r="C14" s="174"/>
      <c r="D14" s="176"/>
      <c r="E14" s="176"/>
      <c r="F14" s="172"/>
      <c r="G14" s="174"/>
      <c r="H14" s="172"/>
      <c r="I14" s="187"/>
      <c r="J14" s="82"/>
      <c r="K14" s="82"/>
    </row>
    <row r="15" spans="1:11" s="41" customFormat="1" ht="26.25">
      <c r="A15" s="69" t="s">
        <v>105</v>
      </c>
      <c r="B15" s="55" t="s">
        <v>106</v>
      </c>
      <c r="C15" s="43">
        <v>2924472</v>
      </c>
      <c r="D15" s="44"/>
      <c r="E15" s="44"/>
      <c r="F15" s="42"/>
      <c r="G15" s="122"/>
      <c r="H15" s="42"/>
      <c r="I15" s="75" t="s">
        <v>138</v>
      </c>
      <c r="J15" s="40"/>
      <c r="K15" s="40"/>
    </row>
    <row r="16" spans="1:11" s="41" customFormat="1" ht="26.25">
      <c r="A16" s="69" t="s">
        <v>108</v>
      </c>
      <c r="B16" s="55" t="s">
        <v>107</v>
      </c>
      <c r="C16" s="43">
        <v>2000000</v>
      </c>
      <c r="D16" s="44"/>
      <c r="E16" s="44"/>
      <c r="F16" s="42"/>
      <c r="G16" s="43"/>
      <c r="H16" s="42"/>
      <c r="I16" s="70" t="s">
        <v>137</v>
      </c>
      <c r="J16" s="40"/>
      <c r="K16" s="40"/>
    </row>
    <row r="17" spans="1:11" s="41" customFormat="1" ht="26.25">
      <c r="A17" s="69" t="s">
        <v>109</v>
      </c>
      <c r="B17" s="55" t="s">
        <v>110</v>
      </c>
      <c r="C17" s="43">
        <v>3000000</v>
      </c>
      <c r="D17" s="44"/>
      <c r="E17" s="44"/>
      <c r="F17" s="42"/>
      <c r="G17" s="43"/>
      <c r="H17" s="42"/>
      <c r="I17" s="70" t="s">
        <v>137</v>
      </c>
      <c r="J17" s="40"/>
      <c r="K17" s="40"/>
    </row>
    <row r="18" spans="1:11" s="83" customFormat="1" ht="14.45" customHeight="1">
      <c r="A18" s="177" t="s">
        <v>18</v>
      </c>
      <c r="B18" s="163"/>
      <c r="C18" s="180"/>
      <c r="D18" s="183"/>
      <c r="E18" s="183"/>
      <c r="F18" s="163"/>
      <c r="G18" s="84"/>
      <c r="H18" s="163"/>
      <c r="I18" s="166"/>
      <c r="J18" s="82"/>
      <c r="K18" s="82"/>
    </row>
    <row r="19" spans="1:11" s="83" customFormat="1">
      <c r="A19" s="178"/>
      <c r="B19" s="164"/>
      <c r="C19" s="181"/>
      <c r="D19" s="184"/>
      <c r="E19" s="184"/>
      <c r="F19" s="164"/>
      <c r="G19" s="85"/>
      <c r="H19" s="164"/>
      <c r="I19" s="167"/>
      <c r="J19" s="82"/>
      <c r="K19" s="82"/>
    </row>
    <row r="20" spans="1:11" s="83" customFormat="1" ht="19.5" customHeight="1">
      <c r="A20" s="179"/>
      <c r="B20" s="165"/>
      <c r="C20" s="182"/>
      <c r="D20" s="185"/>
      <c r="E20" s="185"/>
      <c r="F20" s="165"/>
      <c r="G20" s="86"/>
      <c r="H20" s="165"/>
      <c r="I20" s="168"/>
      <c r="J20" s="82"/>
      <c r="K20" s="82"/>
    </row>
    <row r="21" spans="1:11" ht="26.25" hidden="1">
      <c r="A21" s="71" t="s">
        <v>111</v>
      </c>
      <c r="B21" s="57" t="s">
        <v>112</v>
      </c>
      <c r="C21" s="46">
        <v>20000000</v>
      </c>
      <c r="D21" s="47"/>
      <c r="E21" s="47"/>
      <c r="F21" s="48"/>
      <c r="G21" s="45"/>
      <c r="H21" s="48"/>
      <c r="I21" s="72"/>
    </row>
    <row r="22" spans="1:11" ht="38.25" hidden="1">
      <c r="A22" s="73" t="s">
        <v>66</v>
      </c>
      <c r="B22" s="58"/>
      <c r="C22" s="46"/>
      <c r="D22" s="47"/>
      <c r="E22" s="47"/>
      <c r="F22" s="48"/>
      <c r="G22" s="45"/>
      <c r="H22" s="48"/>
      <c r="I22" s="72"/>
    </row>
    <row r="23" spans="1:11" s="32" customFormat="1" ht="40.5" customHeight="1">
      <c r="A23" s="74" t="s">
        <v>29</v>
      </c>
      <c r="B23" s="59" t="s">
        <v>67</v>
      </c>
      <c r="C23" s="60">
        <v>1000000</v>
      </c>
      <c r="D23" s="61"/>
      <c r="E23" s="61"/>
      <c r="F23" s="62"/>
      <c r="G23" s="63"/>
      <c r="H23" s="62"/>
      <c r="I23" s="75" t="s">
        <v>138</v>
      </c>
      <c r="J23" s="31"/>
      <c r="K23" s="31"/>
    </row>
    <row r="24" spans="1:11" s="30" customFormat="1" ht="26.25">
      <c r="A24" s="76" t="s">
        <v>30</v>
      </c>
      <c r="B24" s="64" t="s">
        <v>68</v>
      </c>
      <c r="C24" s="65">
        <v>1000000</v>
      </c>
      <c r="D24" s="66"/>
      <c r="E24" s="66"/>
      <c r="F24" s="67"/>
      <c r="G24" s="68"/>
      <c r="H24" s="67"/>
      <c r="I24" s="77" t="s">
        <v>137</v>
      </c>
      <c r="J24" s="29"/>
      <c r="K24" s="29"/>
    </row>
    <row r="25" spans="1:11" s="30" customFormat="1" ht="26.25">
      <c r="A25" s="76" t="s">
        <v>31</v>
      </c>
      <c r="B25" s="64" t="s">
        <v>69</v>
      </c>
      <c r="C25" s="65">
        <v>1000000</v>
      </c>
      <c r="D25" s="66"/>
      <c r="E25" s="66"/>
      <c r="F25" s="67"/>
      <c r="G25" s="68"/>
      <c r="H25" s="67"/>
      <c r="I25" s="77" t="s">
        <v>137</v>
      </c>
      <c r="J25" s="29"/>
      <c r="K25" s="29"/>
    </row>
    <row r="26" spans="1:11" s="30" customFormat="1" ht="39" customHeight="1">
      <c r="A26" s="99" t="s">
        <v>32</v>
      </c>
      <c r="B26" s="100" t="s">
        <v>70</v>
      </c>
      <c r="C26" s="101">
        <v>1000000</v>
      </c>
      <c r="D26" s="102"/>
      <c r="E26" s="102"/>
      <c r="F26" s="103"/>
      <c r="G26" s="104"/>
      <c r="H26" s="103"/>
      <c r="I26" s="105" t="s">
        <v>137</v>
      </c>
      <c r="J26" s="29"/>
      <c r="K26" s="29"/>
    </row>
    <row r="27" spans="1:11" s="30" customFormat="1" ht="39">
      <c r="A27" s="91" t="s">
        <v>33</v>
      </c>
      <c r="B27" s="92" t="s">
        <v>71</v>
      </c>
      <c r="C27" s="93">
        <v>1000000</v>
      </c>
      <c r="D27" s="94">
        <v>45103</v>
      </c>
      <c r="E27" s="94">
        <v>45104</v>
      </c>
      <c r="F27" s="95">
        <v>1</v>
      </c>
      <c r="G27" s="96">
        <f>C27*F27</f>
        <v>1000000</v>
      </c>
      <c r="H27" s="97"/>
      <c r="I27" s="98" t="s">
        <v>139</v>
      </c>
      <c r="J27" s="29"/>
      <c r="K27" s="29"/>
    </row>
    <row r="28" spans="1:11" s="30" customFormat="1" ht="39">
      <c r="A28" s="78" t="s">
        <v>34</v>
      </c>
      <c r="B28" s="54" t="s">
        <v>72</v>
      </c>
      <c r="C28" s="49">
        <v>1000000</v>
      </c>
      <c r="D28" s="50"/>
      <c r="E28" s="50"/>
      <c r="F28" s="51"/>
      <c r="G28" s="52"/>
      <c r="H28" s="51"/>
      <c r="I28" s="79" t="s">
        <v>137</v>
      </c>
      <c r="J28" s="29"/>
      <c r="K28" s="29"/>
    </row>
    <row r="29" spans="1:11" s="30" customFormat="1" ht="39">
      <c r="A29" s="78" t="s">
        <v>35</v>
      </c>
      <c r="B29" s="54" t="s">
        <v>73</v>
      </c>
      <c r="C29" s="49">
        <v>1000000</v>
      </c>
      <c r="D29" s="50"/>
      <c r="E29" s="50"/>
      <c r="F29" s="51"/>
      <c r="G29" s="52"/>
      <c r="H29" s="51"/>
      <c r="I29" s="79" t="s">
        <v>137</v>
      </c>
      <c r="J29" s="29"/>
      <c r="K29" s="29"/>
    </row>
    <row r="30" spans="1:11" s="30" customFormat="1" ht="29.25" customHeight="1">
      <c r="A30" s="78" t="s">
        <v>36</v>
      </c>
      <c r="B30" s="54" t="s">
        <v>74</v>
      </c>
      <c r="C30" s="49">
        <v>1000000</v>
      </c>
      <c r="D30" s="50"/>
      <c r="E30" s="50"/>
      <c r="F30" s="51"/>
      <c r="G30" s="52"/>
      <c r="H30" s="51"/>
      <c r="I30" s="79" t="s">
        <v>137</v>
      </c>
      <c r="J30" s="29"/>
      <c r="K30" s="29"/>
    </row>
    <row r="31" spans="1:11" s="30" customFormat="1" ht="51.75">
      <c r="A31" s="78" t="s">
        <v>37</v>
      </c>
      <c r="B31" s="54" t="s">
        <v>75</v>
      </c>
      <c r="C31" s="49">
        <v>1000000</v>
      </c>
      <c r="D31" s="50">
        <v>45068</v>
      </c>
      <c r="E31" s="50">
        <v>45069</v>
      </c>
      <c r="F31" s="87">
        <v>1</v>
      </c>
      <c r="G31" s="52">
        <f>C31*F31</f>
        <v>1000000</v>
      </c>
      <c r="H31" s="51"/>
      <c r="I31" s="79" t="s">
        <v>139</v>
      </c>
      <c r="J31" s="29"/>
      <c r="K31" s="29"/>
    </row>
    <row r="32" spans="1:11" s="30" customFormat="1" ht="51.75">
      <c r="A32" s="78" t="s">
        <v>38</v>
      </c>
      <c r="B32" s="54" t="s">
        <v>76</v>
      </c>
      <c r="C32" s="49">
        <v>1000000</v>
      </c>
      <c r="D32" s="50">
        <v>45068</v>
      </c>
      <c r="E32" s="50">
        <v>45069</v>
      </c>
      <c r="F32" s="87">
        <v>1</v>
      </c>
      <c r="G32" s="52">
        <f>C32*F32</f>
        <v>1000000</v>
      </c>
      <c r="H32" s="51"/>
      <c r="I32" s="79" t="s">
        <v>139</v>
      </c>
      <c r="J32" s="29"/>
      <c r="K32" s="29"/>
    </row>
    <row r="33" spans="1:11" s="30" customFormat="1" ht="26.25">
      <c r="A33" s="78" t="s">
        <v>39</v>
      </c>
      <c r="B33" s="54" t="s">
        <v>77</v>
      </c>
      <c r="C33" s="49">
        <v>1000000</v>
      </c>
      <c r="D33" s="50"/>
      <c r="E33" s="50"/>
      <c r="F33" s="51"/>
      <c r="G33" s="52"/>
      <c r="H33" s="51"/>
      <c r="I33" s="79" t="s">
        <v>137</v>
      </c>
      <c r="J33" s="29"/>
      <c r="K33" s="29"/>
    </row>
    <row r="34" spans="1:11" s="30" customFormat="1" ht="64.5">
      <c r="A34" s="78" t="s">
        <v>40</v>
      </c>
      <c r="B34" s="54" t="s">
        <v>78</v>
      </c>
      <c r="C34" s="49">
        <v>1000000</v>
      </c>
      <c r="D34" s="50"/>
      <c r="E34" s="50"/>
      <c r="F34" s="51"/>
      <c r="G34" s="52"/>
      <c r="H34" s="51"/>
      <c r="I34" s="79" t="s">
        <v>137</v>
      </c>
      <c r="J34" s="29"/>
      <c r="K34" s="29"/>
    </row>
    <row r="35" spans="1:11" s="30" customFormat="1" ht="26.25">
      <c r="A35" s="78" t="s">
        <v>41</v>
      </c>
      <c r="B35" s="54" t="s">
        <v>79</v>
      </c>
      <c r="C35" s="49">
        <v>1000000</v>
      </c>
      <c r="D35" s="50"/>
      <c r="E35" s="50"/>
      <c r="F35" s="51"/>
      <c r="G35" s="52"/>
      <c r="H35" s="51"/>
      <c r="I35" s="79" t="s">
        <v>137</v>
      </c>
      <c r="J35" s="29"/>
      <c r="K35" s="29"/>
    </row>
    <row r="36" spans="1:11" s="30" customFormat="1" ht="26.25">
      <c r="A36" s="78" t="s">
        <v>42</v>
      </c>
      <c r="B36" s="54" t="s">
        <v>80</v>
      </c>
      <c r="C36" s="49">
        <v>1000000</v>
      </c>
      <c r="D36" s="50"/>
      <c r="E36" s="50"/>
      <c r="F36" s="51"/>
      <c r="G36" s="52"/>
      <c r="H36" s="51"/>
      <c r="I36" s="79" t="s">
        <v>137</v>
      </c>
      <c r="J36" s="29"/>
      <c r="K36" s="29"/>
    </row>
    <row r="37" spans="1:11" s="30" customFormat="1" ht="39">
      <c r="A37" s="78" t="s">
        <v>43</v>
      </c>
      <c r="B37" s="54" t="s">
        <v>81</v>
      </c>
      <c r="C37" s="49">
        <v>1000000</v>
      </c>
      <c r="D37" s="50"/>
      <c r="E37" s="50"/>
      <c r="F37" s="51"/>
      <c r="G37" s="52"/>
      <c r="H37" s="51"/>
      <c r="I37" s="79" t="s">
        <v>137</v>
      </c>
      <c r="J37" s="29"/>
      <c r="K37" s="29"/>
    </row>
    <row r="38" spans="1:11" s="30" customFormat="1" ht="39">
      <c r="A38" s="78" t="s">
        <v>44</v>
      </c>
      <c r="B38" s="54" t="s">
        <v>82</v>
      </c>
      <c r="C38" s="49">
        <v>1000000</v>
      </c>
      <c r="D38" s="50"/>
      <c r="E38" s="50"/>
      <c r="F38" s="51"/>
      <c r="G38" s="52"/>
      <c r="H38" s="51"/>
      <c r="I38" s="79" t="s">
        <v>137</v>
      </c>
      <c r="J38" s="29"/>
      <c r="K38" s="29"/>
    </row>
    <row r="39" spans="1:11" s="30" customFormat="1" ht="39">
      <c r="A39" s="78" t="s">
        <v>45</v>
      </c>
      <c r="B39" s="54" t="s">
        <v>83</v>
      </c>
      <c r="C39" s="49">
        <v>1000000</v>
      </c>
      <c r="D39" s="50">
        <v>45075</v>
      </c>
      <c r="E39" s="50">
        <v>45076</v>
      </c>
      <c r="F39" s="87">
        <v>1</v>
      </c>
      <c r="G39" s="52">
        <f>C39*F39</f>
        <v>1000000</v>
      </c>
      <c r="H39" s="51"/>
      <c r="I39" s="79" t="s">
        <v>139</v>
      </c>
      <c r="J39" s="29"/>
      <c r="K39" s="29"/>
    </row>
    <row r="40" spans="1:11" s="30" customFormat="1" ht="55.5" customHeight="1">
      <c r="A40" s="78" t="s">
        <v>46</v>
      </c>
      <c r="B40" s="54" t="s">
        <v>84</v>
      </c>
      <c r="C40" s="49">
        <v>1000000</v>
      </c>
      <c r="D40" s="50">
        <v>45075</v>
      </c>
      <c r="E40" s="50">
        <v>45076</v>
      </c>
      <c r="F40" s="87">
        <v>1</v>
      </c>
      <c r="G40" s="52">
        <f>C40*F40</f>
        <v>1000000</v>
      </c>
      <c r="H40" s="51"/>
      <c r="I40" s="79" t="s">
        <v>139</v>
      </c>
      <c r="J40" s="29"/>
      <c r="K40" s="29"/>
    </row>
    <row r="41" spans="1:11" s="30" customFormat="1" ht="51.75">
      <c r="A41" s="78" t="s">
        <v>47</v>
      </c>
      <c r="B41" s="54" t="s">
        <v>85</v>
      </c>
      <c r="C41" s="49">
        <v>1000000</v>
      </c>
      <c r="D41" s="50">
        <v>45075</v>
      </c>
      <c r="E41" s="50">
        <v>45076</v>
      </c>
      <c r="F41" s="87">
        <v>1</v>
      </c>
      <c r="G41" s="52">
        <f>C41*F41</f>
        <v>1000000</v>
      </c>
      <c r="H41" s="51"/>
      <c r="I41" s="79" t="s">
        <v>139</v>
      </c>
      <c r="J41" s="29"/>
      <c r="K41" s="29"/>
    </row>
    <row r="42" spans="1:11" s="30" customFormat="1" ht="39">
      <c r="A42" s="78" t="s">
        <v>48</v>
      </c>
      <c r="B42" s="54" t="s">
        <v>86</v>
      </c>
      <c r="C42" s="49">
        <v>1000000</v>
      </c>
      <c r="D42" s="50">
        <v>45075</v>
      </c>
      <c r="E42" s="50">
        <v>45075</v>
      </c>
      <c r="F42" s="87">
        <v>1</v>
      </c>
      <c r="G42" s="52">
        <f>C42*F42</f>
        <v>1000000</v>
      </c>
      <c r="H42" s="51"/>
      <c r="I42" s="79" t="s">
        <v>139</v>
      </c>
      <c r="J42" s="29"/>
      <c r="K42" s="29"/>
    </row>
    <row r="43" spans="1:11" s="30" customFormat="1" ht="39">
      <c r="A43" s="78" t="s">
        <v>49</v>
      </c>
      <c r="B43" s="54" t="s">
        <v>87</v>
      </c>
      <c r="C43" s="49">
        <v>1000000</v>
      </c>
      <c r="D43" s="50"/>
      <c r="E43" s="50"/>
      <c r="F43" s="51"/>
      <c r="G43" s="52"/>
      <c r="H43" s="51"/>
      <c r="I43" s="79" t="s">
        <v>137</v>
      </c>
      <c r="J43" s="29"/>
      <c r="K43" s="29"/>
    </row>
    <row r="44" spans="1:11" s="30" customFormat="1" ht="26.25">
      <c r="A44" s="78" t="s">
        <v>50</v>
      </c>
      <c r="B44" s="54" t="s">
        <v>88</v>
      </c>
      <c r="C44" s="49">
        <v>1000000</v>
      </c>
      <c r="D44" s="50"/>
      <c r="E44" s="50"/>
      <c r="F44" s="51"/>
      <c r="G44" s="52"/>
      <c r="H44" s="51"/>
      <c r="I44" s="79" t="s">
        <v>137</v>
      </c>
      <c r="J44" s="29"/>
      <c r="K44" s="29"/>
    </row>
    <row r="45" spans="1:11" s="30" customFormat="1" ht="39">
      <c r="A45" s="78" t="s">
        <v>51</v>
      </c>
      <c r="B45" s="54" t="s">
        <v>89</v>
      </c>
      <c r="C45" s="49">
        <v>1000000</v>
      </c>
      <c r="D45" s="50">
        <v>45090</v>
      </c>
      <c r="E45" s="50">
        <v>45090</v>
      </c>
      <c r="F45" s="87">
        <v>1</v>
      </c>
      <c r="G45" s="52">
        <f>C45*F45</f>
        <v>1000000</v>
      </c>
      <c r="H45" s="51"/>
      <c r="I45" s="79" t="s">
        <v>139</v>
      </c>
      <c r="J45" s="29"/>
      <c r="K45" s="29"/>
    </row>
    <row r="46" spans="1:11" s="30" customFormat="1" ht="53.25" customHeight="1">
      <c r="A46" s="78" t="s">
        <v>52</v>
      </c>
      <c r="B46" s="54" t="s">
        <v>90</v>
      </c>
      <c r="C46" s="49">
        <v>1000000</v>
      </c>
      <c r="D46" s="50"/>
      <c r="E46" s="50"/>
      <c r="F46" s="51"/>
      <c r="G46" s="52"/>
      <c r="H46" s="51"/>
      <c r="I46" s="79" t="s">
        <v>137</v>
      </c>
      <c r="J46" s="29"/>
      <c r="K46" s="29"/>
    </row>
    <row r="47" spans="1:11" s="30" customFormat="1" ht="39">
      <c r="A47" s="78" t="s">
        <v>53</v>
      </c>
      <c r="B47" s="54" t="s">
        <v>91</v>
      </c>
      <c r="C47" s="49">
        <v>1000000</v>
      </c>
      <c r="D47" s="50">
        <v>45090</v>
      </c>
      <c r="E47" s="50">
        <v>45091</v>
      </c>
      <c r="F47" s="87">
        <v>1</v>
      </c>
      <c r="G47" s="52">
        <f>C47*F47</f>
        <v>1000000</v>
      </c>
      <c r="H47" s="51"/>
      <c r="I47" s="79" t="s">
        <v>139</v>
      </c>
      <c r="J47" s="29"/>
      <c r="K47" s="29"/>
    </row>
    <row r="48" spans="1:11" s="30" customFormat="1" ht="39">
      <c r="A48" s="78" t="s">
        <v>54</v>
      </c>
      <c r="B48" s="54" t="s">
        <v>92</v>
      </c>
      <c r="C48" s="49">
        <v>1000000</v>
      </c>
      <c r="D48" s="50">
        <v>45090</v>
      </c>
      <c r="E48" s="50">
        <v>45091</v>
      </c>
      <c r="F48" s="87">
        <v>1</v>
      </c>
      <c r="G48" s="52">
        <f>C48*F48</f>
        <v>1000000</v>
      </c>
      <c r="H48" s="51"/>
      <c r="I48" s="79" t="s">
        <v>139</v>
      </c>
      <c r="J48" s="29"/>
      <c r="K48" s="29"/>
    </row>
    <row r="49" spans="1:11" s="30" customFormat="1" ht="52.5" customHeight="1">
      <c r="A49" s="78" t="s">
        <v>53</v>
      </c>
      <c r="B49" s="54" t="s">
        <v>93</v>
      </c>
      <c r="C49" s="49">
        <v>1000000</v>
      </c>
      <c r="D49" s="50">
        <v>45090</v>
      </c>
      <c r="E49" s="50">
        <v>45091</v>
      </c>
      <c r="F49" s="87">
        <v>1</v>
      </c>
      <c r="G49" s="52">
        <f>C49*F49</f>
        <v>1000000</v>
      </c>
      <c r="H49" s="51"/>
      <c r="I49" s="79" t="s">
        <v>139</v>
      </c>
      <c r="J49" s="29"/>
      <c r="K49" s="29"/>
    </row>
    <row r="50" spans="1:11" s="30" customFormat="1" ht="77.25">
      <c r="A50" s="106" t="s">
        <v>55</v>
      </c>
      <c r="B50" s="107" t="s">
        <v>94</v>
      </c>
      <c r="C50" s="108">
        <v>1000000</v>
      </c>
      <c r="D50" s="109">
        <v>45090</v>
      </c>
      <c r="E50" s="109">
        <v>45091</v>
      </c>
      <c r="F50" s="110">
        <v>1</v>
      </c>
      <c r="G50" s="111">
        <f>C50*F50</f>
        <v>1000000</v>
      </c>
      <c r="H50" s="112"/>
      <c r="I50" s="113" t="s">
        <v>139</v>
      </c>
      <c r="J50" s="29"/>
      <c r="K50" s="29"/>
    </row>
    <row r="51" spans="1:11" s="30" customFormat="1" ht="39">
      <c r="A51" s="114" t="s">
        <v>56</v>
      </c>
      <c r="B51" s="115" t="s">
        <v>95</v>
      </c>
      <c r="C51" s="116">
        <v>1000000</v>
      </c>
      <c r="D51" s="117">
        <v>45090</v>
      </c>
      <c r="E51" s="117">
        <v>45090</v>
      </c>
      <c r="F51" s="118">
        <v>1</v>
      </c>
      <c r="G51" s="119">
        <f>C51*F51</f>
        <v>1000000</v>
      </c>
      <c r="H51" s="120"/>
      <c r="I51" s="121" t="s">
        <v>139</v>
      </c>
      <c r="J51" s="29"/>
      <c r="K51" s="29"/>
    </row>
    <row r="52" spans="1:11" s="30" customFormat="1" ht="51.75">
      <c r="A52" s="78" t="s">
        <v>57</v>
      </c>
      <c r="B52" s="54" t="s">
        <v>96</v>
      </c>
      <c r="C52" s="49">
        <v>1000000</v>
      </c>
      <c r="D52" s="50"/>
      <c r="E52" s="50"/>
      <c r="F52" s="51"/>
      <c r="G52" s="52"/>
      <c r="H52" s="51"/>
      <c r="I52" s="79" t="s">
        <v>137</v>
      </c>
      <c r="J52" s="29"/>
      <c r="K52" s="29"/>
    </row>
    <row r="53" spans="1:11" s="30" customFormat="1" ht="39">
      <c r="A53" s="78" t="s">
        <v>58</v>
      </c>
      <c r="B53" s="54" t="s">
        <v>97</v>
      </c>
      <c r="C53" s="49">
        <v>1000000</v>
      </c>
      <c r="D53" s="50">
        <v>45090</v>
      </c>
      <c r="E53" s="50">
        <v>45091</v>
      </c>
      <c r="F53" s="87">
        <v>1</v>
      </c>
      <c r="G53" s="52">
        <f t="shared" ref="G53:G59" si="0">C53*F53</f>
        <v>1000000</v>
      </c>
      <c r="H53" s="51"/>
      <c r="I53" s="79" t="s">
        <v>139</v>
      </c>
      <c r="J53" s="29"/>
      <c r="K53" s="29"/>
    </row>
    <row r="54" spans="1:11" s="30" customFormat="1" ht="51.75">
      <c r="A54" s="78" t="s">
        <v>59</v>
      </c>
      <c r="B54" s="54" t="s">
        <v>98</v>
      </c>
      <c r="C54" s="49">
        <v>1000000</v>
      </c>
      <c r="D54" s="50">
        <v>45090</v>
      </c>
      <c r="E54" s="50">
        <v>45091</v>
      </c>
      <c r="F54" s="87">
        <v>1</v>
      </c>
      <c r="G54" s="52">
        <f t="shared" si="0"/>
        <v>1000000</v>
      </c>
      <c r="H54" s="51"/>
      <c r="I54" s="79" t="s">
        <v>139</v>
      </c>
      <c r="J54" s="29"/>
      <c r="K54" s="29"/>
    </row>
    <row r="55" spans="1:11" s="30" customFormat="1" ht="51.75">
      <c r="A55" s="78" t="s">
        <v>60</v>
      </c>
      <c r="B55" s="54" t="s">
        <v>99</v>
      </c>
      <c r="C55" s="49">
        <v>1000000</v>
      </c>
      <c r="D55" s="50">
        <v>45090</v>
      </c>
      <c r="E55" s="50">
        <v>45091</v>
      </c>
      <c r="F55" s="87">
        <v>1</v>
      </c>
      <c r="G55" s="52">
        <f t="shared" si="0"/>
        <v>1000000</v>
      </c>
      <c r="H55" s="51"/>
      <c r="I55" s="79" t="s">
        <v>139</v>
      </c>
      <c r="J55" s="29"/>
      <c r="K55" s="29"/>
    </row>
    <row r="56" spans="1:11" s="30" customFormat="1" ht="64.5">
      <c r="A56" s="78" t="s">
        <v>61</v>
      </c>
      <c r="B56" s="54" t="s">
        <v>100</v>
      </c>
      <c r="C56" s="49">
        <v>1000000</v>
      </c>
      <c r="D56" s="50">
        <v>45075</v>
      </c>
      <c r="E56" s="50">
        <v>45075</v>
      </c>
      <c r="F56" s="87">
        <v>1</v>
      </c>
      <c r="G56" s="52">
        <f t="shared" si="0"/>
        <v>1000000</v>
      </c>
      <c r="H56" s="51"/>
      <c r="I56" s="79" t="s">
        <v>139</v>
      </c>
      <c r="J56" s="29"/>
      <c r="K56" s="29"/>
    </row>
    <row r="57" spans="1:11" s="30" customFormat="1" ht="26.25">
      <c r="A57" s="78" t="s">
        <v>62</v>
      </c>
      <c r="B57" s="54" t="s">
        <v>101</v>
      </c>
      <c r="C57" s="49">
        <v>1000000</v>
      </c>
      <c r="D57" s="50">
        <v>45075</v>
      </c>
      <c r="E57" s="50">
        <v>45075</v>
      </c>
      <c r="F57" s="87">
        <v>1</v>
      </c>
      <c r="G57" s="52">
        <f t="shared" si="0"/>
        <v>1000000</v>
      </c>
      <c r="H57" s="51"/>
      <c r="I57" s="79" t="s">
        <v>139</v>
      </c>
      <c r="J57" s="29"/>
      <c r="K57" s="29"/>
    </row>
    <row r="58" spans="1:11" s="30" customFormat="1" ht="39">
      <c r="A58" s="78" t="s">
        <v>63</v>
      </c>
      <c r="B58" s="54" t="s">
        <v>102</v>
      </c>
      <c r="C58" s="49">
        <v>1000000</v>
      </c>
      <c r="D58" s="50">
        <v>45103</v>
      </c>
      <c r="E58" s="50">
        <v>45103</v>
      </c>
      <c r="F58" s="87">
        <v>1</v>
      </c>
      <c r="G58" s="52">
        <f t="shared" si="0"/>
        <v>1000000</v>
      </c>
      <c r="H58" s="51"/>
      <c r="I58" s="79" t="s">
        <v>139</v>
      </c>
      <c r="J58" s="29"/>
      <c r="K58" s="29"/>
    </row>
    <row r="59" spans="1:11" s="30" customFormat="1" ht="39">
      <c r="A59" s="78" t="s">
        <v>64</v>
      </c>
      <c r="B59" s="54" t="s">
        <v>103</v>
      </c>
      <c r="C59" s="49">
        <v>1000000</v>
      </c>
      <c r="D59" s="50">
        <v>45103</v>
      </c>
      <c r="E59" s="50">
        <v>45103</v>
      </c>
      <c r="F59" s="87">
        <v>1</v>
      </c>
      <c r="G59" s="52">
        <f t="shared" si="0"/>
        <v>1000000</v>
      </c>
      <c r="H59" s="51"/>
      <c r="I59" s="79" t="s">
        <v>139</v>
      </c>
      <c r="J59" s="29"/>
      <c r="K59" s="29"/>
    </row>
    <row r="60" spans="1:11" s="30" customFormat="1" ht="42" customHeight="1">
      <c r="A60" s="78" t="s">
        <v>65</v>
      </c>
      <c r="B60" s="54" t="s">
        <v>104</v>
      </c>
      <c r="C60" s="49">
        <v>1000000</v>
      </c>
      <c r="D60" s="50"/>
      <c r="E60" s="90"/>
      <c r="F60" s="51"/>
      <c r="G60" s="52"/>
      <c r="H60" s="51"/>
      <c r="I60" s="79" t="s">
        <v>137</v>
      </c>
      <c r="J60" s="29"/>
      <c r="K60" s="29"/>
    </row>
    <row r="61" spans="1:11" s="30" customFormat="1" ht="26.25">
      <c r="A61" s="78" t="s">
        <v>113</v>
      </c>
      <c r="B61" s="54" t="s">
        <v>114</v>
      </c>
      <c r="C61" s="49">
        <v>12074906</v>
      </c>
      <c r="D61" s="88">
        <v>45103</v>
      </c>
      <c r="E61" s="67" t="s">
        <v>141</v>
      </c>
      <c r="F61" s="89">
        <v>0.1101</v>
      </c>
      <c r="G61" s="52">
        <f>C61*F61</f>
        <v>1329447.1506000001</v>
      </c>
      <c r="H61" s="51"/>
      <c r="I61" s="79" t="s">
        <v>141</v>
      </c>
      <c r="J61" s="29"/>
      <c r="K61" s="29"/>
    </row>
    <row r="62" spans="1:11" s="30" customFormat="1" ht="26.25">
      <c r="A62" s="78" t="s">
        <v>115</v>
      </c>
      <c r="B62" s="54" t="s">
        <v>116</v>
      </c>
      <c r="C62" s="49">
        <v>6695888</v>
      </c>
      <c r="D62" s="50"/>
      <c r="E62" s="50"/>
      <c r="F62" s="51"/>
      <c r="G62" s="52"/>
      <c r="H62" s="51"/>
      <c r="I62" s="79" t="s">
        <v>137</v>
      </c>
      <c r="J62" s="29"/>
      <c r="K62" s="29"/>
    </row>
    <row r="63" spans="1:11" s="30" customFormat="1" ht="25.5">
      <c r="A63" s="78" t="s">
        <v>117</v>
      </c>
      <c r="B63" s="54" t="s">
        <v>118</v>
      </c>
      <c r="C63" s="49">
        <v>2797711</v>
      </c>
      <c r="D63" s="50"/>
      <c r="E63" s="50"/>
      <c r="F63" s="53" t="s">
        <v>140</v>
      </c>
      <c r="G63" s="52"/>
      <c r="H63" s="51"/>
      <c r="I63" s="79" t="s">
        <v>137</v>
      </c>
      <c r="J63" s="29"/>
      <c r="K63" s="29"/>
    </row>
    <row r="64" spans="1:11" s="30" customFormat="1" ht="49.5" customHeight="1">
      <c r="A64" s="78" t="s">
        <v>119</v>
      </c>
      <c r="B64" s="54" t="s">
        <v>120</v>
      </c>
      <c r="C64" s="49">
        <v>305040</v>
      </c>
      <c r="D64" s="50"/>
      <c r="E64" s="50"/>
      <c r="F64" s="51"/>
      <c r="G64" s="52"/>
      <c r="H64" s="51"/>
      <c r="I64" s="79" t="s">
        <v>137</v>
      </c>
      <c r="J64" s="29"/>
      <c r="K64" s="29"/>
    </row>
    <row r="65" spans="1:11" s="30" customFormat="1" ht="39">
      <c r="A65" s="80" t="s">
        <v>121</v>
      </c>
      <c r="B65" s="54" t="s">
        <v>122</v>
      </c>
      <c r="C65" s="49">
        <v>590182.80000000005</v>
      </c>
      <c r="D65" s="50"/>
      <c r="E65" s="90"/>
      <c r="F65" s="51"/>
      <c r="G65" s="52"/>
      <c r="H65" s="51"/>
      <c r="I65" s="79" t="s">
        <v>137</v>
      </c>
      <c r="J65" s="29"/>
      <c r="K65" s="29"/>
    </row>
    <row r="66" spans="1:11" s="30" customFormat="1" ht="26.25">
      <c r="A66" s="80" t="s">
        <v>123</v>
      </c>
      <c r="B66" s="54" t="s">
        <v>124</v>
      </c>
      <c r="C66" s="49">
        <v>832376</v>
      </c>
      <c r="D66" s="88">
        <v>45095</v>
      </c>
      <c r="E66" s="67" t="s">
        <v>141</v>
      </c>
      <c r="F66" s="89">
        <v>0.74339999999999995</v>
      </c>
      <c r="G66" s="52">
        <f>C66*F66</f>
        <v>618788.31839999999</v>
      </c>
      <c r="H66" s="51"/>
      <c r="I66" s="79" t="s">
        <v>141</v>
      </c>
      <c r="J66" s="29"/>
      <c r="K66" s="29"/>
    </row>
    <row r="67" spans="1:11" s="30" customFormat="1" ht="38.25">
      <c r="A67" s="78" t="s">
        <v>125</v>
      </c>
      <c r="B67" s="54" t="s">
        <v>28</v>
      </c>
      <c r="C67" s="49">
        <v>940955</v>
      </c>
      <c r="D67" s="50"/>
      <c r="E67" s="50"/>
      <c r="F67" s="51"/>
      <c r="G67" s="52"/>
      <c r="H67" s="51"/>
      <c r="I67" s="79"/>
      <c r="J67" s="29"/>
      <c r="K67" s="29"/>
    </row>
    <row r="68" spans="1:11" s="30" customFormat="1">
      <c r="A68" s="106" t="s">
        <v>127</v>
      </c>
      <c r="B68" s="107" t="s">
        <v>126</v>
      </c>
      <c r="C68" s="108">
        <v>15000000</v>
      </c>
      <c r="D68" s="109"/>
      <c r="E68" s="109"/>
      <c r="F68" s="112"/>
      <c r="G68" s="111"/>
      <c r="H68" s="112"/>
      <c r="I68" s="113" t="s">
        <v>137</v>
      </c>
      <c r="J68" s="29"/>
      <c r="K68" s="29"/>
    </row>
    <row r="69" spans="1:11" s="30" customFormat="1" ht="26.25">
      <c r="A69" s="91" t="s">
        <v>128</v>
      </c>
      <c r="B69" s="92" t="s">
        <v>129</v>
      </c>
      <c r="C69" s="93">
        <v>6800000</v>
      </c>
      <c r="D69" s="94"/>
      <c r="E69" s="94"/>
      <c r="F69" s="97"/>
      <c r="G69" s="96"/>
      <c r="H69" s="97"/>
      <c r="I69" s="98" t="s">
        <v>137</v>
      </c>
      <c r="J69" s="29"/>
      <c r="K69" s="29"/>
    </row>
    <row r="70" spans="1:11" s="30" customFormat="1" ht="26.25">
      <c r="A70" s="78" t="s">
        <v>130</v>
      </c>
      <c r="B70" s="54" t="s">
        <v>131</v>
      </c>
      <c r="C70" s="49">
        <v>8000000</v>
      </c>
      <c r="D70" s="50"/>
      <c r="E70" s="50"/>
      <c r="F70" s="51"/>
      <c r="G70" s="52"/>
      <c r="H70" s="51"/>
      <c r="I70" s="79" t="s">
        <v>137</v>
      </c>
      <c r="J70" s="29"/>
      <c r="K70" s="29"/>
    </row>
    <row r="71" spans="1:11" s="30" customFormat="1" ht="26.25" customHeight="1">
      <c r="A71" s="78" t="s">
        <v>133</v>
      </c>
      <c r="B71" s="54" t="s">
        <v>132</v>
      </c>
      <c r="C71" s="49">
        <v>10000000</v>
      </c>
      <c r="D71" s="50"/>
      <c r="E71" s="50"/>
      <c r="F71" s="51"/>
      <c r="G71" s="52"/>
      <c r="H71" s="51"/>
      <c r="I71" s="79" t="s">
        <v>137</v>
      </c>
      <c r="J71" s="29"/>
      <c r="K71" s="29"/>
    </row>
    <row r="72" spans="1:11" s="30" customFormat="1" ht="25.5">
      <c r="A72" s="78" t="s">
        <v>134</v>
      </c>
      <c r="B72" s="54" t="s">
        <v>28</v>
      </c>
      <c r="C72" s="49">
        <v>80837.5</v>
      </c>
      <c r="D72" s="50"/>
      <c r="E72" s="50"/>
      <c r="F72" s="51"/>
      <c r="G72" s="52"/>
      <c r="H72" s="51"/>
      <c r="I72" s="79"/>
      <c r="J72" s="29"/>
      <c r="K72" s="29"/>
    </row>
    <row r="73" spans="1:11" s="30" customFormat="1" ht="25.5">
      <c r="A73" s="78" t="s">
        <v>136</v>
      </c>
      <c r="B73" s="54" t="s">
        <v>135</v>
      </c>
      <c r="C73" s="49">
        <v>1959347</v>
      </c>
      <c r="D73" s="50"/>
      <c r="E73" s="50"/>
      <c r="F73" s="51"/>
      <c r="G73" s="52"/>
      <c r="H73" s="51"/>
      <c r="I73" s="79" t="s">
        <v>137</v>
      </c>
      <c r="J73" s="29"/>
      <c r="K73" s="29"/>
    </row>
    <row r="74" spans="1:11" s="83" customFormat="1" ht="14.45" customHeight="1">
      <c r="A74" s="189" t="s">
        <v>19</v>
      </c>
      <c r="B74" s="191"/>
      <c r="C74" s="180"/>
      <c r="D74" s="183"/>
      <c r="E74" s="183"/>
      <c r="F74" s="163"/>
      <c r="G74" s="180"/>
      <c r="H74" s="163"/>
      <c r="I74" s="166"/>
      <c r="J74" s="82"/>
      <c r="K74" s="82"/>
    </row>
    <row r="75" spans="1:11" s="83" customFormat="1">
      <c r="A75" s="190"/>
      <c r="B75" s="192"/>
      <c r="C75" s="188"/>
      <c r="D75" s="184"/>
      <c r="E75" s="184"/>
      <c r="F75" s="164"/>
      <c r="G75" s="188"/>
      <c r="H75" s="164"/>
      <c r="I75" s="167"/>
      <c r="J75" s="82"/>
      <c r="K75" s="82"/>
    </row>
    <row r="76" spans="1:11" s="83" customFormat="1" ht="33.75" customHeight="1" thickBot="1">
      <c r="A76" s="190"/>
      <c r="B76" s="192"/>
      <c r="C76" s="188"/>
      <c r="D76" s="184"/>
      <c r="E76" s="184"/>
      <c r="F76" s="164"/>
      <c r="G76" s="188"/>
      <c r="H76" s="164"/>
      <c r="I76" s="167"/>
      <c r="J76" s="82"/>
      <c r="K76" s="82"/>
    </row>
    <row r="77" spans="1:11" ht="15.75" thickBot="1">
      <c r="A77" s="123" t="s">
        <v>144</v>
      </c>
      <c r="B77" s="124"/>
      <c r="C77" s="125">
        <f>SUM(C12:C76)</f>
        <v>132001715.3</v>
      </c>
      <c r="D77" s="126"/>
      <c r="E77" s="126"/>
      <c r="F77" s="127"/>
      <c r="G77" s="125">
        <f>SUM(G12:G76)</f>
        <v>21948235.469000001</v>
      </c>
      <c r="H77" s="124"/>
      <c r="I77" s="128"/>
    </row>
    <row r="79" spans="1:11">
      <c r="A79" s="10" t="s">
        <v>20</v>
      </c>
    </row>
    <row r="80" spans="1:11">
      <c r="A80" s="10"/>
    </row>
    <row r="81" spans="1:8">
      <c r="A81" s="10"/>
    </row>
    <row r="83" spans="1:8" ht="18.75">
      <c r="A83" s="129" t="s">
        <v>145</v>
      </c>
      <c r="B83" s="130"/>
      <c r="C83" s="131"/>
      <c r="D83" s="132"/>
      <c r="E83" s="132"/>
      <c r="G83" s="138" t="s">
        <v>147</v>
      </c>
      <c r="H83" s="138"/>
    </row>
    <row r="84" spans="1:8" ht="18.75">
      <c r="A84" s="133" t="s">
        <v>146</v>
      </c>
      <c r="B84" s="134"/>
      <c r="C84" s="134"/>
      <c r="D84" s="132"/>
      <c r="E84" s="132"/>
      <c r="G84" s="139" t="s">
        <v>148</v>
      </c>
      <c r="H84" s="139"/>
    </row>
  </sheetData>
  <sheetProtection formatCells="0" formatColumns="0" formatRows="0" insertColumns="0" insertRows="0" insertHyperlinks="0" deleteColumns="0" deleteRows="0" sort="0" autoFilter="0" pivotTables="0"/>
  <mergeCells count="39">
    <mergeCell ref="A74:A76"/>
    <mergeCell ref="B74:B76"/>
    <mergeCell ref="C74:C76"/>
    <mergeCell ref="D74:D76"/>
    <mergeCell ref="E74:E76"/>
    <mergeCell ref="I12:I14"/>
    <mergeCell ref="G74:G76"/>
    <mergeCell ref="H74:H76"/>
    <mergeCell ref="I74:I76"/>
    <mergeCell ref="F74:F76"/>
    <mergeCell ref="E18:E20"/>
    <mergeCell ref="E12:E14"/>
    <mergeCell ref="F12:F14"/>
    <mergeCell ref="G12:G14"/>
    <mergeCell ref="H12:H14"/>
    <mergeCell ref="A12:A14"/>
    <mergeCell ref="B12:B14"/>
    <mergeCell ref="C12:C14"/>
    <mergeCell ref="D12:D14"/>
    <mergeCell ref="A18:A20"/>
    <mergeCell ref="B18:B20"/>
    <mergeCell ref="C18:C20"/>
    <mergeCell ref="D18:D20"/>
    <mergeCell ref="G83:H83"/>
    <mergeCell ref="G84:H84"/>
    <mergeCell ref="A3:I3"/>
    <mergeCell ref="A9:A11"/>
    <mergeCell ref="B9:B11"/>
    <mergeCell ref="C9:C11"/>
    <mergeCell ref="D9:D11"/>
    <mergeCell ref="E9:E11"/>
    <mergeCell ref="F9:G9"/>
    <mergeCell ref="H9:H11"/>
    <mergeCell ref="I9:I11"/>
    <mergeCell ref="F10:F11"/>
    <mergeCell ref="G10:G11"/>
    <mergeCell ref="F18:F20"/>
    <mergeCell ref="H18:H20"/>
    <mergeCell ref="I18:I20"/>
  </mergeCells>
  <pageMargins left="0.25" right="0.25" top="0.75" bottom="0.75" header="0.3" footer="0.3"/>
  <pageSetup paperSize="10000" orientation="landscape" r:id="rId1"/>
  <headerFoot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8"/>
  <sheetViews>
    <sheetView zoomScale="85" zoomScaleNormal="85" workbookViewId="0">
      <selection activeCell="D20" sqref="D20:D22"/>
    </sheetView>
  </sheetViews>
  <sheetFormatPr defaultRowHeight="15"/>
  <cols>
    <col min="1" max="6" width="20.7109375" style="4" customWidth="1"/>
    <col min="7" max="10" width="15.7109375" style="4" customWidth="1"/>
    <col min="11" max="11" width="8.85546875" style="4" customWidth="1"/>
  </cols>
  <sheetData>
    <row r="1" spans="1:9">
      <c r="A1" s="11" t="s">
        <v>0</v>
      </c>
      <c r="B1" s="3"/>
      <c r="C1" s="3"/>
      <c r="D1" s="3"/>
      <c r="E1" s="3"/>
    </row>
    <row r="2" spans="1:9">
      <c r="A2" s="5"/>
      <c r="B2" s="5"/>
      <c r="C2" s="5"/>
      <c r="D2" s="5"/>
      <c r="E2" s="5"/>
    </row>
    <row r="3" spans="1:9">
      <c r="A3" s="140" t="s">
        <v>1</v>
      </c>
      <c r="B3" s="140"/>
      <c r="C3" s="140"/>
      <c r="D3" s="140"/>
      <c r="E3" s="140"/>
      <c r="F3" s="140"/>
      <c r="G3" s="140"/>
      <c r="H3" s="140"/>
      <c r="I3" s="140"/>
    </row>
    <row r="4" spans="1:9">
      <c r="A4" s="6"/>
      <c r="B4" s="6"/>
      <c r="C4" s="6"/>
      <c r="D4" s="6"/>
      <c r="E4" s="6"/>
    </row>
    <row r="5" spans="1:9">
      <c r="A5" s="12" t="s">
        <v>2</v>
      </c>
      <c r="B5" s="13"/>
      <c r="C5" s="7"/>
      <c r="D5" s="13" t="s">
        <v>3</v>
      </c>
      <c r="E5" s="7">
        <v>2023</v>
      </c>
    </row>
    <row r="6" spans="1:9">
      <c r="A6" s="14" t="s">
        <v>4</v>
      </c>
      <c r="B6" s="15"/>
      <c r="C6" s="9"/>
      <c r="D6" s="16" t="s">
        <v>5</v>
      </c>
      <c r="E6" s="9">
        <v>1</v>
      </c>
    </row>
    <row r="7" spans="1:9">
      <c r="A7" s="14" t="s">
        <v>6</v>
      </c>
      <c r="D7" s="1"/>
    </row>
    <row r="8" spans="1:9">
      <c r="A8" s="8"/>
    </row>
    <row r="9" spans="1:9" ht="14.45" customHeight="1">
      <c r="A9" s="161" t="s">
        <v>7</v>
      </c>
      <c r="B9" s="145" t="s">
        <v>8</v>
      </c>
      <c r="C9" s="145" t="s">
        <v>9</v>
      </c>
      <c r="D9" s="145" t="s">
        <v>10</v>
      </c>
      <c r="E9" s="161" t="s">
        <v>11</v>
      </c>
      <c r="F9" s="201" t="s">
        <v>12</v>
      </c>
      <c r="G9" s="201"/>
      <c r="H9" s="161" t="s">
        <v>13</v>
      </c>
      <c r="I9" s="145" t="s">
        <v>14</v>
      </c>
    </row>
    <row r="10" spans="1:9" ht="14.45" customHeight="1">
      <c r="A10" s="161"/>
      <c r="B10" s="145"/>
      <c r="C10" s="145"/>
      <c r="D10" s="145"/>
      <c r="E10" s="145"/>
      <c r="F10" s="161" t="s">
        <v>15</v>
      </c>
      <c r="G10" s="161" t="s">
        <v>16</v>
      </c>
      <c r="H10" s="145"/>
      <c r="I10" s="145"/>
    </row>
    <row r="11" spans="1:9">
      <c r="A11" s="161"/>
      <c r="B11" s="145"/>
      <c r="C11" s="145"/>
      <c r="D11" s="145"/>
      <c r="E11" s="145"/>
      <c r="F11" s="145"/>
      <c r="G11" s="145"/>
      <c r="H11" s="145"/>
      <c r="I11" s="145"/>
    </row>
    <row r="12" spans="1:9" ht="14.45" customHeight="1">
      <c r="A12" s="202" t="s">
        <v>17</v>
      </c>
      <c r="B12" s="195"/>
      <c r="C12" s="195"/>
      <c r="D12" s="195"/>
      <c r="E12" s="195"/>
      <c r="F12" s="195"/>
      <c r="G12" s="195"/>
      <c r="H12" s="195"/>
      <c r="I12" s="195"/>
    </row>
    <row r="13" spans="1:9">
      <c r="A13" s="203"/>
      <c r="B13" s="196"/>
      <c r="C13" s="196"/>
      <c r="D13" s="196"/>
      <c r="E13" s="196"/>
      <c r="F13" s="196"/>
      <c r="G13" s="196"/>
      <c r="H13" s="196"/>
      <c r="I13" s="196"/>
    </row>
    <row r="14" spans="1:9">
      <c r="A14" s="204"/>
      <c r="B14" s="197"/>
      <c r="C14" s="197"/>
      <c r="D14" s="197"/>
      <c r="E14" s="197"/>
      <c r="F14" s="197"/>
      <c r="G14" s="197"/>
      <c r="H14" s="197"/>
      <c r="I14" s="197"/>
    </row>
    <row r="15" spans="1:9">
      <c r="A15" s="17"/>
      <c r="B15" s="18"/>
      <c r="C15" s="18"/>
      <c r="D15" s="18"/>
      <c r="E15" s="18"/>
      <c r="F15" s="18"/>
      <c r="G15" s="18"/>
      <c r="H15" s="18"/>
      <c r="I15" s="18"/>
    </row>
    <row r="16" spans="1:9" ht="14.45" customHeight="1">
      <c r="A16" s="205" t="s">
        <v>18</v>
      </c>
      <c r="B16" s="195"/>
      <c r="C16" s="195"/>
      <c r="D16" s="195"/>
      <c r="E16" s="195"/>
      <c r="F16" s="195"/>
      <c r="G16" s="19"/>
      <c r="H16" s="195"/>
      <c r="I16" s="195"/>
    </row>
    <row r="17" spans="1:9">
      <c r="A17" s="206"/>
      <c r="B17" s="196"/>
      <c r="C17" s="208"/>
      <c r="D17" s="196"/>
      <c r="E17" s="196"/>
      <c r="F17" s="196"/>
      <c r="G17" s="20"/>
      <c r="H17" s="196"/>
      <c r="I17" s="196"/>
    </row>
    <row r="18" spans="1:9">
      <c r="A18" s="207"/>
      <c r="B18" s="197"/>
      <c r="C18" s="197"/>
      <c r="D18" s="197"/>
      <c r="E18" s="197"/>
      <c r="F18" s="197"/>
      <c r="G18" s="21"/>
      <c r="H18" s="197"/>
      <c r="I18" s="197"/>
    </row>
    <row r="19" spans="1:9">
      <c r="A19" s="18"/>
      <c r="B19" s="18"/>
      <c r="C19" s="18"/>
      <c r="D19" s="18"/>
      <c r="E19" s="18"/>
      <c r="F19" s="18"/>
      <c r="G19" s="18"/>
      <c r="H19" s="18"/>
      <c r="I19" s="18"/>
    </row>
    <row r="20" spans="1:9" ht="14.45" customHeight="1">
      <c r="A20" s="198" t="s">
        <v>19</v>
      </c>
      <c r="B20" s="195"/>
      <c r="C20" s="195"/>
      <c r="D20" s="195"/>
      <c r="E20" s="195"/>
      <c r="F20" s="195"/>
      <c r="G20" s="195"/>
      <c r="H20" s="195"/>
      <c r="I20" s="195"/>
    </row>
    <row r="21" spans="1:9">
      <c r="A21" s="199"/>
      <c r="B21" s="196"/>
      <c r="C21" s="196"/>
      <c r="D21" s="196"/>
      <c r="E21" s="196"/>
      <c r="F21" s="196"/>
      <c r="G21" s="196"/>
      <c r="H21" s="196"/>
      <c r="I21" s="196"/>
    </row>
    <row r="22" spans="1:9">
      <c r="A22" s="200"/>
      <c r="B22" s="197"/>
      <c r="C22" s="197"/>
      <c r="D22" s="197"/>
      <c r="E22" s="197"/>
      <c r="F22" s="197"/>
      <c r="G22" s="197"/>
      <c r="H22" s="197"/>
      <c r="I22" s="197"/>
    </row>
    <row r="24" spans="1:9">
      <c r="A24" s="10" t="s">
        <v>20</v>
      </c>
    </row>
    <row r="25" spans="1:9">
      <c r="A25" s="10"/>
    </row>
    <row r="27" spans="1:9">
      <c r="B27" s="22"/>
      <c r="C27" s="22"/>
      <c r="F27" s="22"/>
      <c r="G27" s="22"/>
    </row>
    <row r="28" spans="1:9">
      <c r="B28" s="193" t="s">
        <v>21</v>
      </c>
      <c r="C28" s="193"/>
      <c r="F28" s="194" t="s">
        <v>22</v>
      </c>
      <c r="G28" s="194"/>
    </row>
  </sheetData>
  <sheetProtection formatCells="0" formatColumns="0" formatRows="0" insertColumns="0" insertRows="0" insertHyperlinks="0" deleteColumns="0" deleteRows="0" sort="0" autoFilter="0" pivotTables="0"/>
  <mergeCells count="39">
    <mergeCell ref="F12:F14"/>
    <mergeCell ref="F16:F18"/>
    <mergeCell ref="A16:A18"/>
    <mergeCell ref="B16:B18"/>
    <mergeCell ref="C16:C18"/>
    <mergeCell ref="D16:D18"/>
    <mergeCell ref="E16:E18"/>
    <mergeCell ref="H9:H11"/>
    <mergeCell ref="H12:H14"/>
    <mergeCell ref="I12:I14"/>
    <mergeCell ref="A9:A11"/>
    <mergeCell ref="B9:B11"/>
    <mergeCell ref="C9:C11"/>
    <mergeCell ref="D9:D11"/>
    <mergeCell ref="E9:E11"/>
    <mergeCell ref="F9:G9"/>
    <mergeCell ref="F10:F11"/>
    <mergeCell ref="G10:G11"/>
    <mergeCell ref="A12:A14"/>
    <mergeCell ref="B12:B14"/>
    <mergeCell ref="C12:C14"/>
    <mergeCell ref="D12:D14"/>
    <mergeCell ref="E12:E14"/>
    <mergeCell ref="B28:C28"/>
    <mergeCell ref="F28:G28"/>
    <mergeCell ref="I9:I11"/>
    <mergeCell ref="G12:G14"/>
    <mergeCell ref="A3:I3"/>
    <mergeCell ref="A20:A22"/>
    <mergeCell ref="B20:B22"/>
    <mergeCell ref="C20:C22"/>
    <mergeCell ref="D20:D22"/>
    <mergeCell ref="E20:E22"/>
    <mergeCell ref="H16:H18"/>
    <mergeCell ref="I16:I18"/>
    <mergeCell ref="F20:F22"/>
    <mergeCell ref="G20:G22"/>
    <mergeCell ref="H20:H22"/>
    <mergeCell ref="I20:I22"/>
  </mergeCells>
  <pageMargins left="0.7" right="0.7" top="0.75" bottom="0.75" header="0.3" footer="0.3"/>
  <pageSetup paperSize="9" scale="8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F5" sqref="F5:F6"/>
    </sheetView>
  </sheetViews>
  <sheetFormatPr defaultRowHeight="15"/>
  <sheetData>
    <row r="1" spans="1:1" ht="23.45" customHeight="1">
      <c r="A1" s="2" t="s">
        <v>23</v>
      </c>
    </row>
    <row r="3" spans="1:1">
      <c r="A3" t="s">
        <v>24</v>
      </c>
    </row>
    <row r="5" spans="1:1">
      <c r="A5" t="s">
        <v>25</v>
      </c>
    </row>
    <row r="6" spans="1:1">
      <c r="A6" s="1" t="s">
        <v>26</v>
      </c>
    </row>
    <row r="9" spans="1:1">
      <c r="A9" t="s">
        <v>27</v>
      </c>
    </row>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CASH ADVANCES</vt:lpstr>
      <vt:lpstr>TRUSTFUND</vt:lpstr>
      <vt:lpstr>CASH FLOW</vt:lpstr>
      <vt:lpstr>SEF</vt:lpstr>
      <vt:lpstr>LDRRMF</vt:lpstr>
      <vt:lpstr>20%IRA</vt:lpstr>
      <vt:lpstr>Form 7 - DFU</vt:lpstr>
      <vt:lpstr>'20%IRA'!Print_Area</vt:lpstr>
      <vt:lpstr>'CASH ADVANCES'!Print_Area</vt:lpstr>
      <vt:lpstr>'CASH FLOW'!Print_Area</vt:lpstr>
      <vt:lpstr>LDRRMF!Print_Area</vt:lpstr>
      <vt:lpstr>SEF!Print_Area</vt:lpstr>
      <vt:lpstr>TRUSTFUND!Print_Area</vt:lpstr>
      <vt:lpstr>'20%IRA'!Print_Titles</vt:lpstr>
      <vt:lpstr>'CASH ADVANCES'!Print_Titles</vt:lpstr>
      <vt:lpstr>LDRRMF!Print_Titles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Jasmin Aure</dc:creator>
  <cp:keywords/>
  <dc:description/>
  <cp:lastModifiedBy>PC</cp:lastModifiedBy>
  <cp:lastPrinted>2023-09-07T06:03:59Z</cp:lastPrinted>
  <dcterms:created xsi:type="dcterms:W3CDTF">2015-06-05T18:17:20Z</dcterms:created>
  <dcterms:modified xsi:type="dcterms:W3CDTF">2023-11-10T07:18:14Z</dcterms:modified>
  <cp:category/>
</cp:coreProperties>
</file>