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PC\Desktop\FDPP- 2ND QUARTER 2023\"/>
    </mc:Choice>
  </mc:AlternateContent>
  <xr:revisionPtr revIDLastSave="0" documentId="13_ncr:1_{CEB76AB7-D277-4208-A345-1684938E745F}" xr6:coauthVersionLast="47" xr6:coauthVersionMax="47" xr10:uidLastSave="{00000000-0000-0000-0000-000000000000}"/>
  <bookViews>
    <workbookView xWindow="-120" yWindow="-120" windowWidth="29040" windowHeight="15840" xr2:uid="{00000000-000D-0000-FFFF-FFFF00000000}"/>
  </bookViews>
  <sheets>
    <sheet name="CASH ADVANCES" sheetId="8" r:id="rId1"/>
    <sheet name="TRUSTFUND" sheetId="7" r:id="rId2"/>
    <sheet name="CASH FLOW" sheetId="6" r:id="rId3"/>
    <sheet name="SEF" sheetId="5" r:id="rId4"/>
    <sheet name="LDRRMF" sheetId="4" r:id="rId5"/>
    <sheet name="20%IRA" sheetId="3" r:id="rId6"/>
    <sheet name="Form 7 - DFU" sheetId="1" state="hidden" r:id="rId7"/>
    <sheet name="FDPP LICENSE" sheetId="2" state="veryHidden" r:id="rId8"/>
  </sheets>
  <externalReferences>
    <externalReference r:id="rId9"/>
    <externalReference r:id="rId10"/>
  </externalReferences>
  <definedNames>
    <definedName name="_xlnm.Print_Area" localSheetId="5">'20%IRA'!$A$1:$I$88</definedName>
    <definedName name="_xlnm.Print_Area" localSheetId="0">'CASH ADVANCES'!$A$1:$J$131</definedName>
    <definedName name="_xlnm.Print_Area" localSheetId="2">'CASH FLOW'!$A$1:$F$58</definedName>
    <definedName name="_xlnm.Print_Area" localSheetId="4">LDRRMF!$A$1:$G$93</definedName>
    <definedName name="_xlnm.Print_Area" localSheetId="3">SEF!$A$1:$I$55</definedName>
    <definedName name="_xlnm.Print_Area" localSheetId="1">TRUSTFUND!$A$1:$I$24</definedName>
    <definedName name="_xlnm.Print_Titles" localSheetId="5">'20%IRA'!$1:$11</definedName>
    <definedName name="_xlnm.Print_Titles" localSheetId="0">'CASH ADVANCES'!$9:$11</definedName>
    <definedName name="_xlnm.Print_Titles" localSheetId="4">LDRRMF!$10:$13</definedName>
  </definedNames>
  <calcPr calcId="181029"/>
</workbook>
</file>

<file path=xl/calcChain.xml><?xml version="1.0" encoding="utf-8"?>
<calcChain xmlns="http://schemas.openxmlformats.org/spreadsheetml/2006/main">
  <c r="J106" i="8" l="1"/>
  <c r="I106" i="8"/>
  <c r="H106" i="8"/>
  <c r="G106" i="8"/>
  <c r="B105" i="8"/>
  <c r="A105" i="8"/>
  <c r="B104" i="8"/>
  <c r="A104" i="8"/>
  <c r="B103" i="8"/>
  <c r="A103" i="8"/>
  <c r="F102" i="8"/>
  <c r="B102" i="8"/>
  <c r="A102" i="8"/>
  <c r="B101" i="8"/>
  <c r="B100" i="8"/>
  <c r="A100" i="8"/>
  <c r="B99" i="8"/>
  <c r="A99" i="8"/>
  <c r="B98" i="8"/>
  <c r="A98" i="8"/>
  <c r="B97" i="8"/>
  <c r="A97" i="8"/>
  <c r="B96" i="8"/>
  <c r="A96" i="8"/>
  <c r="B95" i="8"/>
  <c r="A95" i="8"/>
  <c r="B94" i="8"/>
  <c r="A94" i="8"/>
  <c r="B93" i="8"/>
  <c r="A93" i="8"/>
  <c r="B92" i="8"/>
  <c r="A92" i="8"/>
  <c r="B91" i="8"/>
  <c r="A91" i="8"/>
  <c r="B90" i="8"/>
  <c r="A90" i="8"/>
  <c r="B89" i="8"/>
  <c r="B88" i="8"/>
  <c r="B87" i="8"/>
  <c r="B86" i="8"/>
  <c r="A86" i="8"/>
  <c r="B85" i="8"/>
  <c r="A85" i="8"/>
  <c r="B84" i="8"/>
  <c r="F84" i="8" s="1"/>
  <c r="A84" i="8"/>
  <c r="B83" i="8"/>
  <c r="A83" i="8"/>
  <c r="B82" i="8"/>
  <c r="F82" i="8" s="1"/>
  <c r="A82" i="8"/>
  <c r="B81" i="8"/>
  <c r="B80" i="8"/>
  <c r="A80" i="8"/>
  <c r="B79" i="8"/>
  <c r="A79" i="8"/>
  <c r="B78" i="8"/>
  <c r="F78" i="8" s="1"/>
  <c r="A78" i="8"/>
  <c r="B77" i="8"/>
  <c r="B76" i="8"/>
  <c r="F76" i="8" s="1"/>
  <c r="A76" i="8"/>
  <c r="B74" i="8"/>
  <c r="B73" i="8"/>
  <c r="A73" i="8"/>
  <c r="B72" i="8"/>
  <c r="A72" i="8"/>
  <c r="B71" i="8"/>
  <c r="A71" i="8"/>
  <c r="B70" i="8"/>
  <c r="A70" i="8"/>
  <c r="B69" i="8"/>
  <c r="B68" i="8"/>
  <c r="A68" i="8"/>
  <c r="B67" i="8"/>
  <c r="A67" i="8"/>
  <c r="B66" i="8"/>
  <c r="A66" i="8"/>
  <c r="B65" i="8"/>
  <c r="A65" i="8"/>
  <c r="B64" i="8"/>
  <c r="A64" i="8"/>
  <c r="B63" i="8"/>
  <c r="A63" i="8"/>
  <c r="B62" i="8"/>
  <c r="A62" i="8"/>
  <c r="B61" i="8"/>
  <c r="A61" i="8"/>
  <c r="B60" i="8"/>
  <c r="B59" i="8"/>
  <c r="B58" i="8"/>
  <c r="A58" i="8"/>
  <c r="B57" i="8"/>
  <c r="A57" i="8"/>
  <c r="F56" i="8"/>
  <c r="B55" i="8"/>
  <c r="A55" i="8"/>
  <c r="B54" i="8"/>
  <c r="A54" i="8"/>
  <c r="B51" i="8"/>
  <c r="A51" i="8"/>
  <c r="B50" i="8"/>
  <c r="A50" i="8"/>
  <c r="B49" i="8"/>
  <c r="A49" i="8"/>
  <c r="B48" i="8"/>
  <c r="A48" i="8"/>
  <c r="E47" i="8"/>
  <c r="E106" i="8" s="1"/>
  <c r="B47" i="8"/>
  <c r="B46" i="8"/>
  <c r="A46" i="8"/>
  <c r="B43" i="8"/>
  <c r="A43" i="8"/>
  <c r="B39" i="8"/>
  <c r="A39" i="8"/>
  <c r="B38" i="8"/>
  <c r="A38" i="8"/>
  <c r="B37" i="8"/>
  <c r="F37" i="8" s="1"/>
  <c r="A37" i="8"/>
  <c r="B36" i="8"/>
  <c r="A36" i="8"/>
  <c r="B33" i="8"/>
  <c r="A33" i="8"/>
  <c r="B31" i="8"/>
  <c r="A31" i="8"/>
  <c r="B30" i="8"/>
  <c r="A30" i="8"/>
  <c r="B29" i="8"/>
  <c r="B28" i="8"/>
  <c r="F28" i="8" s="1"/>
  <c r="A28" i="8"/>
  <c r="B26" i="8"/>
  <c r="A26" i="8"/>
  <c r="B24" i="8"/>
  <c r="A24" i="8"/>
  <c r="B23" i="8"/>
  <c r="A23" i="8"/>
  <c r="B22" i="8"/>
  <c r="A22" i="8"/>
  <c r="B21" i="8"/>
  <c r="A21" i="8"/>
  <c r="B19" i="8"/>
  <c r="A19" i="8"/>
  <c r="B18" i="8"/>
  <c r="A18" i="8"/>
  <c r="F17" i="8"/>
  <c r="B17" i="8"/>
  <c r="B16" i="8"/>
  <c r="A16" i="8"/>
  <c r="B15" i="8"/>
  <c r="A15" i="8"/>
  <c r="B14" i="8"/>
  <c r="A14" i="8"/>
  <c r="F13" i="8"/>
  <c r="B13" i="8"/>
  <c r="B106" i="8" s="1"/>
  <c r="F106" i="8" l="1"/>
  <c r="K106" i="8" s="1"/>
  <c r="L106" i="8" s="1"/>
  <c r="C11" i="7" l="1"/>
  <c r="I52" i="6"/>
  <c r="F47" i="6"/>
  <c r="F43" i="6"/>
  <c r="F48" i="6" s="1"/>
  <c r="F38" i="6"/>
  <c r="F32" i="6"/>
  <c r="F39" i="6" s="1"/>
  <c r="F22" i="6"/>
  <c r="F15" i="6"/>
  <c r="F23" i="6" s="1"/>
  <c r="F50" i="6" s="1"/>
  <c r="F52" i="6" s="1"/>
  <c r="I53" i="6" l="1"/>
  <c r="I36" i="5" l="1"/>
  <c r="I37" i="5" s="1"/>
  <c r="F74" i="4"/>
  <c r="C70" i="4"/>
  <c r="B70" i="4"/>
  <c r="G69" i="4"/>
  <c r="F68" i="4"/>
  <c r="F70" i="4" s="1"/>
  <c r="F72" i="4" s="1"/>
  <c r="E68" i="4"/>
  <c r="E70" i="4" s="1"/>
  <c r="E72" i="4" s="1"/>
  <c r="D68" i="4"/>
  <c r="G68" i="4" s="1"/>
  <c r="F67" i="4"/>
  <c r="E67" i="4"/>
  <c r="D67" i="4"/>
  <c r="G67" i="4" s="1"/>
  <c r="F65" i="4"/>
  <c r="E65" i="4"/>
  <c r="D65" i="4"/>
  <c r="G65" i="4" s="1"/>
  <c r="F64" i="4"/>
  <c r="E64" i="4"/>
  <c r="G64" i="4" s="1"/>
  <c r="D64" i="4"/>
  <c r="F63" i="4"/>
  <c r="E63" i="4"/>
  <c r="D63" i="4"/>
  <c r="G63" i="4" s="1"/>
  <c r="C61" i="4"/>
  <c r="G61" i="4" s="1"/>
  <c r="B61" i="4"/>
  <c r="G60" i="4"/>
  <c r="G59" i="4"/>
  <c r="G58" i="4"/>
  <c r="G57" i="4"/>
  <c r="G56" i="4"/>
  <c r="G55" i="4"/>
  <c r="G54" i="4"/>
  <c r="G53" i="4"/>
  <c r="G52" i="4"/>
  <c r="G51" i="4"/>
  <c r="G50" i="4"/>
  <c r="G49" i="4"/>
  <c r="G48" i="4"/>
  <c r="G47" i="4"/>
  <c r="B44" i="4"/>
  <c r="B72" i="4" s="1"/>
  <c r="G43" i="4"/>
  <c r="G42" i="4"/>
  <c r="G41" i="4"/>
  <c r="G40" i="4"/>
  <c r="G39" i="4"/>
  <c r="G38" i="4"/>
  <c r="G37" i="4"/>
  <c r="C37" i="4"/>
  <c r="G36" i="4"/>
  <c r="G35" i="4"/>
  <c r="G34" i="4"/>
  <c r="G33" i="4"/>
  <c r="G32" i="4"/>
  <c r="G31" i="4"/>
  <c r="C30" i="4"/>
  <c r="G30" i="4" s="1"/>
  <c r="C29" i="4"/>
  <c r="G29" i="4" s="1"/>
  <c r="C28" i="4"/>
  <c r="C44" i="4" s="1"/>
  <c r="G27" i="4"/>
  <c r="G26" i="4"/>
  <c r="F21" i="4"/>
  <c r="E21" i="4"/>
  <c r="E74" i="4" s="1"/>
  <c r="D21" i="4"/>
  <c r="D74" i="4" s="1"/>
  <c r="C21" i="4"/>
  <c r="B21" i="4"/>
  <c r="B74" i="4" s="1"/>
  <c r="G20" i="4"/>
  <c r="G19" i="4"/>
  <c r="D19" i="4"/>
  <c r="G18" i="4"/>
  <c r="C17" i="4"/>
  <c r="G17" i="4" s="1"/>
  <c r="G21" i="4" s="1"/>
  <c r="G16" i="4"/>
  <c r="G15" i="4"/>
  <c r="G44" i="4" l="1"/>
  <c r="C72" i="4"/>
  <c r="C74" i="4"/>
  <c r="G70" i="4"/>
  <c r="D70" i="4"/>
  <c r="D72" i="4" s="1"/>
  <c r="G28" i="4"/>
  <c r="G72" i="4" l="1"/>
  <c r="G74" i="4" s="1"/>
  <c r="C77" i="3" l="1"/>
  <c r="G66" i="3"/>
  <c r="G61" i="3"/>
  <c r="G59" i="3"/>
  <c r="G58" i="3"/>
  <c r="G57" i="3"/>
  <c r="G56" i="3"/>
  <c r="G55" i="3"/>
  <c r="G54" i="3"/>
  <c r="G53" i="3"/>
  <c r="G51" i="3"/>
  <c r="G50" i="3"/>
  <c r="G49" i="3"/>
  <c r="G48" i="3"/>
  <c r="G47" i="3"/>
  <c r="G45" i="3"/>
  <c r="G42" i="3"/>
  <c r="G41" i="3"/>
  <c r="G40" i="3"/>
  <c r="G39" i="3"/>
  <c r="G27" i="3"/>
  <c r="G77" i="3" s="1"/>
  <c r="G32" i="3"/>
  <c r="G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Pangasinan Accounting</author>
  </authors>
  <commentList>
    <comment ref="I11" authorId="0" shapeId="0" xr:uid="{A7A8D459-3FDD-4985-AAB7-57B1CB5C8010}">
      <text>
        <r>
          <rPr>
            <b/>
            <sz val="9"/>
            <color indexed="81"/>
            <rFont val="Tahoma"/>
            <family val="2"/>
          </rPr>
          <t>Pangasinan Accounting:</t>
        </r>
        <r>
          <rPr>
            <sz val="9"/>
            <color indexed="81"/>
            <rFont val="Tahoma"/>
            <family val="2"/>
          </rPr>
          <t xml:space="preserve">
</t>
        </r>
      </text>
    </comment>
  </commentList>
</comments>
</file>

<file path=xl/sharedStrings.xml><?xml version="1.0" encoding="utf-8"?>
<sst xmlns="http://schemas.openxmlformats.org/spreadsheetml/2006/main" count="525" uniqueCount="383">
  <si>
    <t>FDP Form 7 - 20% Development Fund Utilization</t>
  </si>
  <si>
    <t>UTILIZATION OF THE 20%  OF THE NATIONAL TAX ALLOTMENT</t>
  </si>
  <si>
    <t>REGION:</t>
  </si>
  <si>
    <t>CALENDAR YEAR:</t>
  </si>
  <si>
    <t>PROVINCE:</t>
  </si>
  <si>
    <t>QUARTER:</t>
  </si>
  <si>
    <t>CITY/MUNICIPALITY:</t>
  </si>
  <si>
    <t>Program or
Project</t>
  </si>
  <si>
    <t>Location</t>
  </si>
  <si>
    <t>Total Cost</t>
  </si>
  <si>
    <t>Date Started</t>
  </si>
  <si>
    <t>Target
Completion
Date</t>
  </si>
  <si>
    <t>Project Status</t>
  </si>
  <si>
    <t>No. of
Extensions, if
any</t>
  </si>
  <si>
    <t>Remarks</t>
  </si>
  <si>
    <t>% of
Completion</t>
  </si>
  <si>
    <t>Total Cost Incurred
to Date</t>
  </si>
  <si>
    <t>Social
Development (pls
list down specific projects)</t>
  </si>
  <si>
    <t>Economic
Development (pls
list down specific projects)</t>
  </si>
  <si>
    <t>Environmental
Management (pls
list down specific
projects)</t>
  </si>
  <si>
    <t>We hereby certify that we have reviewed the contents and hereby attest to the veracity and correctness of tha data or information contained in this document.</t>
  </si>
  <si>
    <t>Local Budget Officer</t>
  </si>
  <si>
    <t>Local Chief Executive</t>
  </si>
  <si>
    <t>CAUTION:</t>
  </si>
  <si>
    <t>TO REDUCE THE RISK OF UPLOADING WRONG TEMPLATE FOR THIS DOCUMENT, DO NOT EDIT/DELETE THIS SHEET.</t>
  </si>
  <si>
    <t>FROM:</t>
  </si>
  <si>
    <t>FDPP TEAM</t>
  </si>
  <si>
    <t>v2</t>
  </si>
  <si>
    <t>Pangasinan</t>
  </si>
  <si>
    <t>REPAIR / REHABILITATION OF BAYBAY-MANLOCBOC ROAD</t>
  </si>
  <si>
    <t>REPAIR / REHABILITATION OF BOLINAO-ANDA ROAD</t>
  </si>
  <si>
    <t>REPAIR / REHABILITATION OF ANDA-TORI-TORI ROAD</t>
  </si>
  <si>
    <t>REPAIR / REHABILITATION OF SAN MANUEL - ASINGAN ROAD</t>
  </si>
  <si>
    <t>REPAIR / REHABILITATION OF BALUNGAO - NAPUDOT ROAD</t>
  </si>
  <si>
    <t>REPAIR / REHABILITATION OF BANI - MABINI ROAD</t>
  </si>
  <si>
    <t>REPAIR / REHABILITATION OF BAYAMBANG - URBIZTONDO ROAD</t>
  </si>
  <si>
    <t>REPAIR / REHABILITATION OF TARLAC - BAYAMBANG DIVERSION ROAD</t>
  </si>
  <si>
    <t>REPAIR / REHABILITATION OF BINALONAN - SAN MANUEL ROAD</t>
  </si>
  <si>
    <t>REPAIR / REHABILITATION OF URDANETA - CILI JCT ROAD</t>
  </si>
  <si>
    <t>REPAIR / REHABILITATION OF POBLACION - CABARUAN ROAD</t>
  </si>
  <si>
    <t>REPAIR / REHABILITATION OF BURGOS-ILIW ILIW ROAD</t>
  </si>
  <si>
    <t>REPAIR / REHABILITATION OF DASOL DIVERSION ROAD</t>
  </si>
  <si>
    <t>REPAIR / REHABILITATION OF INFANTA PROVINCIAL ROAD</t>
  </si>
  <si>
    <t>REPAIR / REHABILITATION OF GUESANG-ESTANZA ROAD</t>
  </si>
  <si>
    <t>REPAIR / REHABILITATION OF POLONG-APAYA-DUMPAY ROAD</t>
  </si>
  <si>
    <t>REPAIR / REHABILITATION OF MANAOAG-MAPANDAN ROAD</t>
  </si>
  <si>
    <t>REPAIR / REHABILITATION OF MANAOAG-URDANETA ROAD</t>
  </si>
  <si>
    <t>REPAIR / REHABILITATION OF NIBALIW-GUIGUILONEN ROAD</t>
  </si>
  <si>
    <t>REPAIR / REHABILITATION OF MANGATAREM-URBIZTONDO ROAD</t>
  </si>
  <si>
    <t>REPAIR / REHABILITATION OF STA MARIA - MAPANDAN ROAD</t>
  </si>
  <si>
    <t>REPAIR / REHABILITATION OF MAPANDAN-URDANETA CITY ROAD</t>
  </si>
  <si>
    <t>REPAIR / REHABILITATION OF POBLACION-CABALAOANGAN-GUILING ROAD</t>
  </si>
  <si>
    <t>REPAIR / REHABILITATION OF SAN CARLOS-URBIZTONDO ROAD</t>
  </si>
  <si>
    <t>REPAIR / REHABILITATION OF SAN JACINTO-SAN FABIAN ROAD</t>
  </si>
  <si>
    <t>REPAIR / REHABILITATION OF LOBONG-LABNEY ROAD</t>
  </si>
  <si>
    <t>REPAIR / REHABILITATION OF NANCALOBASAAN - CABALITIAN ROAD</t>
  </si>
  <si>
    <t>REPAIR / REHABILITATION OF STA MARIA-FLORES ROAD</t>
  </si>
  <si>
    <t>REPAIR / REHABILITATION OF URBIZTONDO-BAYAMBANG ROAD</t>
  </si>
  <si>
    <t>REPAIR / REHABILITATION OF URBIZTONDO-BASISTA ROAD</t>
  </si>
  <si>
    <t>REPAIR / REHABILITATION OF URBIZTONDO-SAN CARLOS CITY ROAD</t>
  </si>
  <si>
    <t>REPAIR / REHABILITATION OF URDANETA - ASINGAN ROAD</t>
  </si>
  <si>
    <t>REPAIR / REHABILITATION OF CABOLOAN-NANCALOBASAAN ROAD</t>
  </si>
  <si>
    <t>REPAIR / REHABILITATION OF PUELAY-AMANPEREZ ROAD</t>
  </si>
  <si>
    <t>REPAIR / REHABILITATION OF VILLASIS- ASINGAN ROAD</t>
  </si>
  <si>
    <t>REPAIR / REHABILITATION OF NIBALIW-BALUYOT ROAD</t>
  </si>
  <si>
    <t>REPAIR / REHABILITATION OF ASINGAN - SAN MANUEL-AGNO ROAD</t>
  </si>
  <si>
    <t>Deposited to Trust Fund Account representing the CY 2023 Supplement Investment Plan</t>
  </si>
  <si>
    <t>BAYBAY AND MANLOCBOC, AGUILAR PANGASINAN</t>
  </si>
  <si>
    <t>TARRA, ANDA PANGASINAN</t>
  </si>
  <si>
    <t>TORI-TORI, ANDA PANGASINAN</t>
  </si>
  <si>
    <t>POBLACION, DUPAC AND SAN VICENTE, ASINGAN PANGASINAN</t>
  </si>
  <si>
    <t>PUGARO AND NAPUDOT, BALUNGAO PANGASINAN</t>
  </si>
  <si>
    <t>CARANGLAAN AND CABANAETAN, BANI PANGASINAN</t>
  </si>
  <si>
    <t>DUSOC AND M.H DEL PILAR, BAYAMBANG PANGASINAN</t>
  </si>
  <si>
    <t>WAWA, BAYAMBANG PANGASINAN</t>
  </si>
  <si>
    <t>CAPAS AND POBLACION, BINALONAN PANGASINAN</t>
  </si>
  <si>
    <t>CILI, BALANGOBONG AND PASILENG, BINALONAN PANGASINAN</t>
  </si>
  <si>
    <t>POBLACION, BURGOS PANGASINAN</t>
  </si>
  <si>
    <t>POBLACION, SAPA PEQUINA, SAPA GRANDEAND CONCORDIA, BURGOS PANGASINAN</t>
  </si>
  <si>
    <t>POBLACION, DASOL PANGASINAN</t>
  </si>
  <si>
    <t>POBLACION, INFANTA PANGASINAN</t>
  </si>
  <si>
    <t>GUESANG AND ESTANZA, LINGAYEN PANGASINAN</t>
  </si>
  <si>
    <t>APAYA, POLONG AND DUMPAY, MALASIQUI PANGASINAN</t>
  </si>
  <si>
    <t>BARITAO AND SAN RAMON, MANAOAG PANGASINAN</t>
  </si>
  <si>
    <t>LICSI, NALSIAN, LELEMAAN AND INAMOTAN, MANAOAG PANGASINAN</t>
  </si>
  <si>
    <t>NIBALIW AND GUIGUILONEN, MANGALDAN, PANGASINAN</t>
  </si>
  <si>
    <t>TORRE 1ST AND TORRE 2ND, MANGATAREM PANGASINAN</t>
  </si>
  <si>
    <t>STA MARIA, MAPANDAN PANGASINAN</t>
  </si>
  <si>
    <t>TORRES, MAPANDAN PANGASINAN</t>
  </si>
  <si>
    <t>CABALAOANGAN  SUR, RABAGO AND GUILING, ROSALES PANGASINAN</t>
  </si>
  <si>
    <t>MALACAÑANG, AGDAO, ABANON AND SAN JUAN, SAN CARLOS CITY PANGASINAN</t>
  </si>
  <si>
    <t>BANTAYAN AND ANGIO, SAN FABIAN PANGASINAN</t>
  </si>
  <si>
    <t>LOBONG, LABNEY AND BOLO, SAN JACINTO PANGASINAN</t>
  </si>
  <si>
    <t>SAN VICENTE, MACAYUG, CABARUAN AND ANGIO, SAN JACINTO PANGASINAN</t>
  </si>
  <si>
    <t>NANCALOBASAAN, BARAT, ESPERANZA, BUENAVISTA, FLORES AND SINABAAN, UMINGAN PANGASINAN</t>
  </si>
  <si>
    <t>STA MARIA AND FLORES, UMINGAN PANGASINAN</t>
  </si>
  <si>
    <t>ANGATEL, REAL, PISUAC AND GALARIN, URBIZTONDO PANGASINAN</t>
  </si>
  <si>
    <t>BAYAOAS, URBIZTONDO PANGASINAN</t>
  </si>
  <si>
    <t>POBLACION AND DALANGURING, URBIZTONDO PANGASINAN</t>
  </si>
  <si>
    <t>BAYAOAS, CABOLUAN, PEDRO T. ORATA AND BACTAD, URDANETA CITY PANGASINAN</t>
  </si>
  <si>
    <t>NANCALOBASAAN, BOLAOEN AND CASANTAAN, URDANETA CITY PANGASINAN</t>
  </si>
  <si>
    <t>BARANGOBONG, VILLASIS PANGASINAN</t>
  </si>
  <si>
    <t>CARAMUTAN AND SAN BLAS, VILLASIS PANGASINAN</t>
  </si>
  <si>
    <t>NIBALIW SUR, BAUTISTA PANGASINAN</t>
  </si>
  <si>
    <t>SAN JUAN, GUESET AND SAN BONIFACIO, ASINGAN PANGASINAN</t>
  </si>
  <si>
    <t xml:space="preserve">Construction of MP Covered Court Phase II Calasio Gymnasium </t>
  </si>
  <si>
    <t>Brgy Nagsilang Calasio Pangasinan</t>
  </si>
  <si>
    <t>Brgy. Caturay, Bayambang Pangasinan</t>
  </si>
  <si>
    <t>Completion of Covered Court</t>
  </si>
  <si>
    <t xml:space="preserve">Completion of Isolation Building @ PPH </t>
  </si>
  <si>
    <t>Bolingit , San Carlos City, Pangasinan</t>
  </si>
  <si>
    <t xml:space="preserve">Construction/improvement and rehabilitation of </t>
  </si>
  <si>
    <t>Sitio Lubas Road, Brgy. Sta. Catalina, Binalonan</t>
  </si>
  <si>
    <t>Construction of Concrete Drainage</t>
  </si>
  <si>
    <t>Brgy. Lauren Umingan, Pangasinan</t>
  </si>
  <si>
    <t xml:space="preserve">Reconstruction of Orina Bridge </t>
  </si>
  <si>
    <t>Along Tayug -San quintin Road Tayug, Pangasinan</t>
  </si>
  <si>
    <t xml:space="preserve">Improvement/Blocktopping of San Nicolas San Manuel Road, </t>
  </si>
  <si>
    <t>San Manuel, Pangasinan</t>
  </si>
  <si>
    <t>Replacement/installation of RCCP along San Nicolas, San Manuel/Proposed Drainage Canal @ Brngy San felipe Sur, Binalonan and for use of Pedestrian lane of various schools w/in the Prov'l Roads of the province</t>
  </si>
  <si>
    <t>San Nicolas, San Manuel, Binalonan</t>
  </si>
  <si>
    <t>Contruction of 1 unit well source at Pangasinan Laoac Dairy Farm at Beach Front Lingayen</t>
  </si>
  <si>
    <t>Laoac, Lingayen, Pangasinan</t>
  </si>
  <si>
    <t>Construction of Drainage Canal @ UDH Pangasinan</t>
  </si>
  <si>
    <t>Urdaneta City</t>
  </si>
  <si>
    <t>Maintenance of Provincial Roads ( Patching of Patholes ) Within the Province of Pangasian</t>
  </si>
  <si>
    <t>Urbiztondo, Pangasinan</t>
  </si>
  <si>
    <t>Blocktopping of Various Provincial Roads</t>
  </si>
  <si>
    <t xml:space="preserve">Concreting of Brgy. Road </t>
  </si>
  <si>
    <t>Brgy. Potol Infanta, Pangasinan</t>
  </si>
  <si>
    <t xml:space="preserve">Concreting of FMR </t>
  </si>
  <si>
    <t>Brgy. Balincaway, Rosales Pangasinan</t>
  </si>
  <si>
    <t>Malasiqui Pangasinan</t>
  </si>
  <si>
    <t xml:space="preserve">Concreting of Bypass road along Barangay lunec going to Brngy. Manggan - Dampay </t>
  </si>
  <si>
    <t>Rehabilitation/maintenance of various roads within the Province of Pangasinan</t>
  </si>
  <si>
    <t>Mangatarem Pangasinan</t>
  </si>
  <si>
    <t>Construction of Drainage Canal @ Mangatarem District Hospital</t>
  </si>
  <si>
    <t>NYS</t>
  </si>
  <si>
    <t>Not yet started (NYS)</t>
  </si>
  <si>
    <t>COMPLETED</t>
  </si>
  <si>
    <t xml:space="preserve"> </t>
  </si>
  <si>
    <t>ON-GOING</t>
  </si>
  <si>
    <r>
      <t xml:space="preserve">Date Started                                         </t>
    </r>
    <r>
      <rPr>
        <b/>
        <sz val="9"/>
        <color rgb="FFFF0000"/>
        <rFont val="Calibri"/>
        <family val="2"/>
      </rPr>
      <t>(Notice to Proceed)</t>
    </r>
  </si>
  <si>
    <t>2023</t>
  </si>
  <si>
    <t>TOTAL</t>
  </si>
  <si>
    <t>DOLORES U. VINUYA</t>
  </si>
  <si>
    <t>OIC-Provincial Budget Office</t>
  </si>
  <si>
    <t>RAMON V. GUICO III</t>
  </si>
  <si>
    <t>Governor</t>
  </si>
  <si>
    <t>FDP Form 8 - Local Disaster Risk Reduction and Management Fund Utilization</t>
  </si>
  <si>
    <t>(Commission on Audit Form)</t>
  </si>
  <si>
    <t>LOCAL DISASTER RISK REDUCTION AND MANAGEMENT FUND UTILIZATION</t>
  </si>
  <si>
    <t>REGION: I</t>
  </si>
  <si>
    <t>CALENDAR YEAR: 2023</t>
  </si>
  <si>
    <t>PROVINCE: PANGASINAN</t>
  </si>
  <si>
    <t>QUARTER: 2</t>
  </si>
  <si>
    <t>LDRRMF</t>
  </si>
  <si>
    <t>Particulars</t>
  </si>
  <si>
    <t>Quick Response Fund (QRF)</t>
  </si>
  <si>
    <t>Mitigation Fund</t>
  </si>
  <si>
    <t>NDRRMF</t>
  </si>
  <si>
    <t>From Other LGUs</t>
  </si>
  <si>
    <t>From Other Sources</t>
  </si>
  <si>
    <t xml:space="preserve">Total </t>
  </si>
  <si>
    <t>A. Sources of Funds:</t>
  </si>
  <si>
    <t>Current Appropriation</t>
  </si>
  <si>
    <t>Continuing Appropriation</t>
  </si>
  <si>
    <t>Previous Year's Appropriation transferred to the Special Trust Fund</t>
  </si>
  <si>
    <r>
      <t xml:space="preserve">Others </t>
    </r>
    <r>
      <rPr>
        <sz val="14"/>
        <rFont val="Cambria"/>
        <family val="1"/>
        <scheme val="major"/>
      </rPr>
      <t xml:space="preserve"> </t>
    </r>
    <r>
      <rPr>
        <i/>
        <sz val="14"/>
        <rFont val="Cambria"/>
        <family val="1"/>
        <scheme val="major"/>
      </rPr>
      <t>Interest Income</t>
    </r>
    <r>
      <rPr>
        <i/>
        <sz val="14"/>
        <rFont val="Calibri"/>
        <family val="2"/>
        <scheme val="minor"/>
      </rPr>
      <t>(Trust Fund)</t>
    </r>
  </si>
  <si>
    <t>Transfers/Grants</t>
  </si>
  <si>
    <r>
      <t xml:space="preserve">Others </t>
    </r>
    <r>
      <rPr>
        <sz val="14"/>
        <rFont val="Cambria"/>
        <family val="1"/>
        <scheme val="major"/>
      </rPr>
      <t xml:space="preserve"> </t>
    </r>
    <r>
      <rPr>
        <i/>
        <sz val="14"/>
        <rFont val="Cambria"/>
        <family val="1"/>
        <scheme val="major"/>
      </rPr>
      <t>Interest Income</t>
    </r>
    <r>
      <rPr>
        <i/>
        <sz val="14"/>
        <rFont val="Calibri"/>
        <family val="2"/>
        <scheme val="minor"/>
      </rPr>
      <t xml:space="preserve"> </t>
    </r>
    <r>
      <rPr>
        <sz val="14"/>
        <rFont val="Calibri"/>
        <family val="2"/>
        <scheme val="minor"/>
      </rPr>
      <t xml:space="preserve"> </t>
    </r>
    <r>
      <rPr>
        <i/>
        <sz val="14"/>
        <rFont val="Calibri"/>
        <family val="2"/>
        <scheme val="minor"/>
      </rPr>
      <t>(Trust Fund)</t>
    </r>
  </si>
  <si>
    <t>Total Funds Available</t>
  </si>
  <si>
    <t>B. Utilization</t>
  </si>
  <si>
    <t>LDRRMF (General Fund)</t>
  </si>
  <si>
    <t>Food Supplies</t>
  </si>
  <si>
    <t>Office Supplies</t>
  </si>
  <si>
    <t>Disaster Response &amp; Rescue Equipment</t>
  </si>
  <si>
    <t>Other Maintenance and Operating Expenses</t>
  </si>
  <si>
    <t>IT Equipment &amp; Software</t>
  </si>
  <si>
    <t>Other Machinery and Equipment</t>
  </si>
  <si>
    <t>Communication Equipment</t>
  </si>
  <si>
    <t>Gasoline, Oil, Lubricants</t>
  </si>
  <si>
    <t>Drugs and Medicines</t>
  </si>
  <si>
    <t>Repair &amp; Maintenance-Machinery &amp; Equipment</t>
  </si>
  <si>
    <t>Repair &amp; Maintenance-Motor Vehicles</t>
  </si>
  <si>
    <t>Office Equipment</t>
  </si>
  <si>
    <t>Medical Equipment</t>
  </si>
  <si>
    <t>Furnitures &amp; Fixtures</t>
  </si>
  <si>
    <t>Other Structures</t>
  </si>
  <si>
    <r>
      <t xml:space="preserve">Repair/Rehabilitation of Public Infrastructures, Roads, Highways and Bridges, etc.               </t>
    </r>
    <r>
      <rPr>
        <i/>
        <sz val="14"/>
        <rFont val="Calibri"/>
        <family val="2"/>
        <scheme val="minor"/>
      </rPr>
      <t xml:space="preserve">        (Trust Fund)</t>
    </r>
  </si>
  <si>
    <r>
      <t xml:space="preserve">Repair &amp; Maintenance - Building &amp; Other Structures               </t>
    </r>
    <r>
      <rPr>
        <i/>
        <sz val="14"/>
        <rFont val="Calibri"/>
        <family val="2"/>
        <scheme val="minor"/>
      </rPr>
      <t>(Trust Fund)</t>
    </r>
  </si>
  <si>
    <t xml:space="preserve">         </t>
  </si>
  <si>
    <r>
      <t xml:space="preserve">Bank Charges                    </t>
    </r>
    <r>
      <rPr>
        <i/>
        <sz val="14"/>
        <rFont val="Calibri"/>
        <family val="2"/>
        <scheme val="minor"/>
      </rPr>
      <t>(Trust Fund)</t>
    </r>
  </si>
  <si>
    <t>SUB-TOTAL</t>
  </si>
  <si>
    <t>LDRRMF (Continuing)</t>
  </si>
  <si>
    <t>Info. &amp; Comm. Tech.</t>
  </si>
  <si>
    <t>Comm. Equipment</t>
  </si>
  <si>
    <t>Disaster Response</t>
  </si>
  <si>
    <t>Other Supplies and Materials Invtry.</t>
  </si>
  <si>
    <t>IT Equipment and Software</t>
  </si>
  <si>
    <t>Other Transportation Equipment</t>
  </si>
  <si>
    <t>Watercrafts</t>
  </si>
  <si>
    <t>Motor Vehicles</t>
  </si>
  <si>
    <t>Other Maintenance &amp; Operating Exp</t>
  </si>
  <si>
    <t>CIP- Infrastructure Assets</t>
  </si>
  <si>
    <t>LDRRMF (Trust Fund)</t>
  </si>
  <si>
    <t>Others</t>
  </si>
  <si>
    <t xml:space="preserve">COVID-19 Related Expenses </t>
  </si>
  <si>
    <t>Food Supplies Expenses</t>
  </si>
  <si>
    <t xml:space="preserve">Total Utilization                                        </t>
  </si>
  <si>
    <t>Unutilized Balance</t>
  </si>
  <si>
    <t xml:space="preserve">We hereby certify that we have reviewed the contents and hereby attest to the veracity and correctness of tha data or information contained in this document.
</t>
  </si>
  <si>
    <t>MARLON C. OPERAÑA</t>
  </si>
  <si>
    <t>Provincial Accountant</t>
  </si>
  <si>
    <t>FDP Form 11 - SEF Utilization</t>
  </si>
  <si>
    <t>(DepEd-DBM-DILG Joint Circular No. 1 s. 2017, SEF Budget Accountability Form No. 1)</t>
  </si>
  <si>
    <t>SPECIAL EDUCATION FUND UTILIZATION</t>
  </si>
  <si>
    <t>I</t>
  </si>
  <si>
    <t xml:space="preserve">PROVINCE: </t>
  </si>
  <si>
    <t>PANGASINAN</t>
  </si>
  <si>
    <t>Receipt from SEF</t>
  </si>
  <si>
    <t>Less:</t>
  </si>
  <si>
    <t>DISBURSEMENTS (broken down by expense class and by object of expenditure)</t>
  </si>
  <si>
    <t>Personal Services</t>
  </si>
  <si>
    <t>-0-</t>
  </si>
  <si>
    <t>Maintenance and Other Operating Expenses</t>
  </si>
  <si>
    <t>Traveling Expenses</t>
  </si>
  <si>
    <t>Capital Outlay</t>
  </si>
  <si>
    <t>Financial Expenses</t>
  </si>
  <si>
    <t>Sub-total</t>
  </si>
  <si>
    <t>Balance</t>
  </si>
  <si>
    <t xml:space="preserve">We hereby certify that we  have reviewed the contents and hereby attest to the veracity and </t>
  </si>
  <si>
    <t>correctness  of the data or Information contained in this document.</t>
  </si>
  <si>
    <t>HON. RAMON V. GUICO III</t>
  </si>
  <si>
    <t xml:space="preserve">               Governor</t>
  </si>
  <si>
    <t>FDP Form 9 - Statement of Cash Flows</t>
  </si>
  <si>
    <t>(BLGF Memorandum Circular No. 09 - 2012 dated February 21, 2012, Annex 2)</t>
  </si>
  <si>
    <t>STATEMENT OF CASH FLOWS</t>
  </si>
  <si>
    <t>Cash Flows from Operating Activities:</t>
  </si>
  <si>
    <t>Cash Inflows:</t>
  </si>
  <si>
    <t>Collection from Taxpayers</t>
  </si>
  <si>
    <t>Share from Internal Revenue Allotment</t>
  </si>
  <si>
    <t>Receipts from business/service income</t>
  </si>
  <si>
    <t>Interest Income</t>
  </si>
  <si>
    <t>Other Receipts</t>
  </si>
  <si>
    <t>Total Cash Inflow</t>
  </si>
  <si>
    <t>Cash Outflows:</t>
  </si>
  <si>
    <t>Payment of expenses</t>
  </si>
  <si>
    <t>Payment to suppliers and creditors</t>
  </si>
  <si>
    <t>Payment to employees</t>
  </si>
  <si>
    <t>Interest  Expenses</t>
  </si>
  <si>
    <t>Other Expenses</t>
  </si>
  <si>
    <t>Total Cash Outflow</t>
  </si>
  <si>
    <t>Net Cas Flows from Operating Activities</t>
  </si>
  <si>
    <t>Cash Flows from Investing Activities:</t>
  </si>
  <si>
    <t>Proceeds from Sale of Investment Property</t>
  </si>
  <si>
    <t>Proceeds from Sale/Disposal of  Property, Plant and Equipment</t>
  </si>
  <si>
    <t>Proceeds from the refund of  Property, Plant and Equipment</t>
  </si>
  <si>
    <t>Proceeds from Insurance Claim</t>
  </si>
  <si>
    <t>Proceeds from Sale of Biological Assets</t>
  </si>
  <si>
    <t>Collection of Principal on Loans to other Entities</t>
  </si>
  <si>
    <t>Purchase / Construction of Investment Property</t>
  </si>
  <si>
    <t>Purchase  / Construction of Property, Plant and Equipment</t>
  </si>
  <si>
    <t>Purchase of Bearer Biological Assets</t>
  </si>
  <si>
    <t>Grant of Loans</t>
  </si>
  <si>
    <t>Net Cash Flows from Investing Activities</t>
  </si>
  <si>
    <t>Cash Flows from Financing Activities:</t>
  </si>
  <si>
    <t>Proceeds from Loans</t>
  </si>
  <si>
    <t>Payment of Long-Term Liabilities</t>
  </si>
  <si>
    <t>Payment of Loan Amortization</t>
  </si>
  <si>
    <t>Net Cash Flows from Financing Activities</t>
  </si>
  <si>
    <t xml:space="preserve">Total Cash Provided by Operating,Investing and </t>
  </si>
  <si>
    <t>Financing Activities</t>
  </si>
  <si>
    <t>Add:Cash at Beginning  of the Month</t>
  </si>
  <si>
    <t>Cash at the End of the Month</t>
  </si>
  <si>
    <t xml:space="preserve">We hereby certify that we have reviewed the contents and hereby attest to the veracity and correctness of the data or information contained in this document.
</t>
  </si>
  <si>
    <t>FDP Form 6 - Trust Fund Utilization</t>
  </si>
  <si>
    <t>CONSOLIDATED QUARTERLY REPORT ON GOVERNMENT PROJECTS, PROGRAMS or ACTIVITIES</t>
  </si>
  <si>
    <t>Program or Project</t>
  </si>
  <si>
    <t>Target Completion Date</t>
  </si>
  <si>
    <t>No. of Extensions, if any</t>
  </si>
  <si>
    <t>% of Completion</t>
  </si>
  <si>
    <t>Total Cost Incurred to Date</t>
  </si>
  <si>
    <t>Construction of Public Park at Brgy. Libsong East Lingayen, Pangasinan</t>
  </si>
  <si>
    <t>Lingayen, Pangasinan</t>
  </si>
  <si>
    <t>LGSF - FA (DILG)</t>
  </si>
  <si>
    <t>Proposed Rural Health Unit-II Southern Lingayen Phase I at Brgy. Basing Lingayen, Pangasinan</t>
  </si>
  <si>
    <t>SUAL RWMHEEF (DOE)</t>
  </si>
  <si>
    <t>We hereby certify that we have reviewed the contents and hereby attest to the veracity and correctness of the data or information contained in this document.</t>
  </si>
  <si>
    <t>FDP Form 12 - Unliquidated Cash Advances</t>
  </si>
  <si>
    <t>UNLIQUIDATED CASH ADVANCES</t>
  </si>
  <si>
    <t xml:space="preserve">REGION: ILOCOS REGION </t>
  </si>
  <si>
    <t>PROVINCE:  PANGASINAN</t>
  </si>
  <si>
    <t>2nd</t>
  </si>
  <si>
    <t>CITY/MUNICIPALITY: LINGAYEN</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</si>
  <si>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</si>
  <si>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</si>
  <si>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</si>
  <si>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</si>
  <si>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</si>
  <si>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</si>
  <si>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</si>
  <si>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</si>
  <si>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</si>
  <si>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</si>
  <si>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</si>
  <si>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</si>
  <si>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</si>
  <si>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Advances To Special Disbursing Officer</t>
  </si>
  <si>
    <t>Alberto Cabrera</t>
  </si>
  <si>
    <t>To Cash Advance To Defray Exp For The Registration/Insurance Of Service Vehicles Of The Prov'L Gov'T</t>
  </si>
  <si>
    <t>To Cash Advance For Training Course Fee For The Conduct Of Training Of Trainors On Mandatory Cooperative Training On Credit And Management</t>
  </si>
  <si>
    <t>To Cash Advance To Defray Exp For The Meals &amp; Snacks Misc At Peso In The Conduct Of Job Fair Caravan May 2023</t>
  </si>
  <si>
    <t>Pymt Of Cash Advance: Orientation On The Gad Plan &amp; Budget Monitoring System Members May 2023 2Nd Quarter Meeting Of Rgadc June 2023, Food Packs &amp; Hygiene Kits Of Centennarians &amp; Prov'L &amp; 5Th District Assistance</t>
  </si>
  <si>
    <t xml:space="preserve"> Cielo Almoite</t>
  </si>
  <si>
    <t>To Cash Advance For Universal Health Care Leadership &amp; Governance Framework Orientation For Stakehokders May - June 2023</t>
  </si>
  <si>
    <t>To Cash Advance For The Room Accomodation &amp; Meals During The Bakalan Mixed Martial Arts Event</t>
  </si>
  <si>
    <t>To Additional Cash Advance For The Pymt Of Yacht Tour Services, Hotel Accomodation, Outside Meals, Materials And Prizes For Party Games, Drinks And Snacks For Fellowship Night, Tokens For Retiring Members, Misc</t>
  </si>
  <si>
    <t>To Cash Advance For The Pymt Of Yacht Tour Services, Hotel Accomodation, Outside Meals, Materials And Prizes For Party Games, Drinks And Snacks For Fellowship Night, Tokens For Retiringmembers, Misc</t>
  </si>
  <si>
    <t xml:space="preserve">To Cash Advance For The Pymt Of Annual Registration Fees Of Various Motor Vehicles </t>
  </si>
  <si>
    <t>ELLSWORTH GONZALES-To Cash Advance For Training Course Fee For The Conduct Of Training Of Trainors On Mandatory Cooperative Training On Credit And Management</t>
  </si>
  <si>
    <t xml:space="preserve">To Cash Advance F/A To Indigent Clients </t>
  </si>
  <si>
    <t>To Cash Advance To Defray Expenses For The Meals &amp; Sncaks, Misc Exp For Use Of Peso In The Conduct Of Job Fair June 2023</t>
  </si>
  <si>
    <t>To Cash Advance Exp For The Meals &amp; Snacks, Misc At Peso In The Conduct Of Job Fair Lingayen &amp; Binalonan March 2023</t>
  </si>
  <si>
    <t>To Cash Advance To Defray Exp For Meals &amp; Sncaks, Training Tools &amp; Materials And Misc Exp Use Of Peso In The Conduct Of Career Development Training June 2023</t>
  </si>
  <si>
    <t>JOSEPHINE BONIFACIO-To Cash Advance To Defray Exp For The Meals &amp; Snacks, Misc For Use Of Peso In The Conduct Of Basic Nail Care March 3, &amp; 22, Basic Sewing Skills Training March 6-10 And Basic Sign Language</t>
  </si>
  <si>
    <t xml:space="preserve">To Cash Advance For Bantay Kalusugan Outreach Program </t>
  </si>
  <si>
    <t>Korena Ces Cueva</t>
  </si>
  <si>
    <t>To Cash Advance To Defray Exp For The Various Capitol Events And Activities On Dec 2-30 2022</t>
  </si>
  <si>
    <t>To Cash Advance To Defray Exp For The Meals &amp; Snacks, Misc, Training Tools &amp; Materials At Peso In The Conduct Of Basic Nail Care April 12 &amp; 19 Career Development Training On April 17 And Basic Sewing Training On April 24 2023</t>
  </si>
  <si>
    <t>To Cash Advance For The Misc Exp Requirements Of Various Activities For Pista'Y Dayat 2023</t>
  </si>
  <si>
    <t>To Cash Advance To Defray Exp For The Ponsia-Pistay Dayat Culinary Challenge On April 30 2023</t>
  </si>
  <si>
    <t>MARIA LUISA ELDUAYAN-To Cash Advance For The Panitikan Ng Panumduman Conference 2023 Ncla National Arts Month Project</t>
  </si>
  <si>
    <t>MARIA LUISA AMOR ELDUAYAN-To Cash Advance To Defray Exp For The Agew Na Pangsinanand Pistay Dayat 2023</t>
  </si>
  <si>
    <t>To Cash Advance For The Misc Exp For Limgas Na Pangasinan 2023</t>
  </si>
  <si>
    <t>To Cash Advance Misc Exp Use For The Takayan Na Dayew</t>
  </si>
  <si>
    <t>Cash Advance To Defray Exp To Be Incurred For The Disposal Of Garbage To Metro Calrk</t>
  </si>
  <si>
    <t>To Cash Advance For The May-Kan Dot Tour, Limgas Na Pangasinan Media Tour &amp; Dot Secretary Visit To Pangasinan</t>
  </si>
  <si>
    <t>To Cash Advance For The 125Th Philippine Independence Day Celebration June 12, 2023</t>
  </si>
  <si>
    <t xml:space="preserve">To Cash Advance To Defray Expenses For The Capacity Building </t>
  </si>
  <si>
    <t>To Cash Advance To Defray Exp For The Ipatawir; Pangasinan Artisinal Fair At Governor Daniel Maramba Bouleverd</t>
  </si>
  <si>
    <t>To Cash Advance To Defray Exp For The Strategic Planning Workshop Of The Technical Working Group-Pangasinan Polytechnic College At Hiraya Wellness Resort &amp; Eco-Park, Aguilar Pangasinan March 2023</t>
  </si>
  <si>
    <t>NELY PIOQUINTO-To Cash Advance To Defray Exp For The Music Geography Project: Pangasinan Folk And Traditional Songs 2023</t>
  </si>
  <si>
    <t>NELY PIOQUINTO-To Cash Advance expenses for the National Volunteers Month 2022</t>
  </si>
  <si>
    <t>NELY PIOQUINTO-To Cash Advance To Defray Exp For The Design Of 3 Floats Used By The Executive And Legislative Teams &amp; The Limgas Of Pangasinan 2023 Winners</t>
  </si>
  <si>
    <t>RACHEL JOSE-To Cash Advance To Defray Exp For The Meals &amp; Sncaks, Training Tools &amp; Materials, Misc For Use Of Peso In The Conduct Of Community Based Training Project Feb 2023</t>
  </si>
  <si>
    <t>Raymond Vincent Guevarra</t>
  </si>
  <si>
    <t>To Cash Advance Misc Exp</t>
  </si>
  <si>
    <t>VERNA NAVA PEREZ-To Cash Advance Misc Exp For The Pangasinan Zumba April 2023</t>
  </si>
  <si>
    <t>WILFREDA VICENTE-To Cash Advance To Defray Meals &amp; Snacks Training Kit, Misc Use Of Peso</t>
  </si>
  <si>
    <t>Advances To Officers and Employees</t>
  </si>
  <si>
    <t>To Cash Advance Per Diems 10Th Regional Convention Of Child Development Workers</t>
  </si>
  <si>
    <t>To Cash Avdance Misc Exp For The Conduct Of The 2023 Women Involved In Nation Building Regional Seminar Workshop June 21-23 2023</t>
  </si>
  <si>
    <t>CHERYLL ESCANO-To Cash Advance To Be Used For Attending The Seminar Workshop On Records Disposition Administration (Rda) May  2023 Lahug Cebu City</t>
  </si>
  <si>
    <t>CLARISA BASCO-To Cash Advance To Defray Exp To Be Incurred In Attending Seminar On Internal Control System For Property And Supply Management June 2023</t>
  </si>
  <si>
    <t>To Cash Advance Of Pymt Of Regata 2Nd Quarter Regional Conference And Seminar Of Provincial City And Municipal Treasurers And Assessors</t>
  </si>
  <si>
    <t>Dionisio C. Sison</t>
  </si>
  <si>
    <t>Traveling/Seminar Expenses</t>
  </si>
  <si>
    <t>Eduardo Perez, Sr.</t>
  </si>
  <si>
    <t>Feliciano M. Bautista</t>
  </si>
  <si>
    <t>Geronimo Abad</t>
  </si>
  <si>
    <t>ATTY. GERONIMO ABAD-To Cash Advance For The Diff Official Of Pangasinan To Attend The Up Inaugural Program And Discussions On Development Networking And Partnership For The Province Of Pangasinan</t>
  </si>
  <si>
    <t>ATTY. GERONIMO ABAD-To Cash Advance Of Air Force In Us To Attend The Up Inaugural Program And Discussions On Development Networking And Partnership For The Province Of Pangasinan</t>
  </si>
  <si>
    <t>To Cash Advance Exp In Attendance To The 2023 Regional Seminar Workshops At Puerto Prinsesa City, Palawan</t>
  </si>
  <si>
    <t>Leonardo Caranto</t>
  </si>
  <si>
    <t>To Cash Advance In Attendance To The 2023 Regional Seminar Workshops At Puerto Prinsesa, Palawan</t>
  </si>
  <si>
    <t>Maria Janelle Rosario</t>
  </si>
  <si>
    <t>To Cash Advance To Defray Exp To Be Incurred In Attending Seminar On Internal Control System For Property And Supply Management June 14-16 2023 At Hotel Kimberly Pedro Gil St. Malate, Manila</t>
  </si>
  <si>
    <t>To Cash Advance For His Traveling Exp, Per Diems, Hotel Accomodations As Part Of The Pangasinan Delegation For The Visit Of Benchmark In Indonesia'S Salt Program May 14-20 2023</t>
  </si>
  <si>
    <t>To Cash Advance To Defray Exp For Benchmarking On Prov'L Museum Operations Nad Management At Davao Oriental Province Mat 10-13 2023</t>
  </si>
  <si>
    <t>To Pymt Of Cash Advance To Defray Exp In Attending The First 2023 Face To Face Learning And Development Activity Of The Council Of Human Resource Management Practitioners, Western Pangasinan Chapter With The Theme "Fostering Public Servants' Commitment, Dedication And Values" Held In Coron Palawan On April 12-15 2023</t>
  </si>
  <si>
    <t>Novy Marie Cruz</t>
  </si>
  <si>
    <t>To Defray Expenses To Be Incurred In Attending Seminar On Internal Control System For Property And Supply Management (Appraisal And Disposal) To Be Held June 14-16 2023 At Hotel Kimberly Oedro Gil St. Malate, Manila</t>
  </si>
  <si>
    <t>Philip Theodore Cruz</t>
  </si>
  <si>
    <t>HON. PHILIP THEODORE CRUZ-To Cash Advance For Traveling Exp, Per Diems, And Hotel Accomodations As Part Of Pangasinan Delegation For The Visit And Benchmark In Indonesia'S Salt Program May 14-20 2023</t>
  </si>
  <si>
    <t>Raymund Bautista Jr.</t>
  </si>
  <si>
    <t>ATTY. RAYMUND BAUTISTA, JR.-To Cash Advance Of Their Registration &amp; Room Accomodation, Air Fare And Per Diems 2023</t>
  </si>
  <si>
    <t>Rogelio Law</t>
  </si>
  <si>
    <t>To Cash Advance To Defray Expenses Incurred In Attending Seminar On Internal Control System For Property And Supply Management June 14-16 2023 At Hotel Kimberly Pedro Gil St.Malate, Manila</t>
  </si>
  <si>
    <t>SHIENAMI MANAOIS-To Cash Advance To Defray Exp To Be Incurred In Attending The 1St National Summit On Gov'T Procurement Heald At Aquamarine Recreational Center, Lipa City Batangas Feb 24-25 2023</t>
  </si>
  <si>
    <t>VERNA NAVA-PEREZ-To Cash Advance For Misc Exp April 5 2023 Agew Na Pangsinan</t>
  </si>
  <si>
    <t>Total</t>
  </si>
  <si>
    <t>MARLON C. OPERANA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</si>
</sst>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quot;₱&quot;* #,##0.00_);_(&quot;₱&quot;* \(#,##0.00\);_(&quot;₱&quot;* &quot;-&quot;??_);_(@_)"/>
    <numFmt numFmtId="166" formatCode="_(\P* #,##0.00_);_(\P* \(#,##0.00\);_(&quot;$&quot;* &quot;-&quot;??_);_(@_)"/>
    <numFmt numFmtId="167" formatCode="_(\P* #,##0.00_);_(* \(#,##0.00\);_(* &quot;-&quot;??_);_(@_)"/>
  </numFmts>
  <fonts count="66">
    <font>
      <sz val="11"/>
      <color rgb="FF000000"/>
      <name val="Calibri"/>
    </font>
    <font>
      <sz val="11"/>
      <color theme="1"/>
      <name val="Calibri"/>
      <family val="2"/>
      <scheme val="minor"/>
    </font>
    <font>
      <b/>
      <sz val="11"/>
      <color rgb="FF000000"/>
      <name val="Calibri"/>
      <family val="2"/>
    </font>
    <font>
      <b/>
      <sz val="18"/>
      <color rgb="FFFF0000"/>
      <name val="Calibri"/>
      <family val="2"/>
    </font>
    <font>
      <sz val="7"/>
      <color rgb="FF000000"/>
      <name val="Calibri"/>
      <family val="2"/>
    </font>
    <font>
      <sz val="9"/>
      <color rgb="FF000000"/>
      <name val="Calibri"/>
      <family val="2"/>
    </font>
    <font>
      <sz val="8"/>
      <color rgb="FF000000"/>
      <name val="Calibri"/>
      <family val="2"/>
    </font>
    <font>
      <b/>
      <sz val="9"/>
      <color rgb="FF000000"/>
      <name val="Calibri"/>
      <family val="2"/>
    </font>
    <font>
      <sz val="11"/>
      <color rgb="FF000000"/>
      <name val="Calibri"/>
      <family val="2"/>
    </font>
    <font>
      <sz val="11"/>
      <name val="Calibri"/>
      <family val="2"/>
    </font>
    <font>
      <b/>
      <sz val="9"/>
      <color rgb="FFFF0000"/>
      <name val="Calibri"/>
      <family val="2"/>
    </font>
    <font>
      <sz val="11"/>
      <color rgb="FF000000"/>
      <name val="Times New Roman"/>
      <family val="1"/>
    </font>
    <font>
      <sz val="10"/>
      <name val="Times New Roman"/>
      <family val="1"/>
    </font>
    <font>
      <sz val="10"/>
      <color rgb="FF000000"/>
      <name val="Times New Roman"/>
      <family val="1"/>
    </font>
    <font>
      <b/>
      <sz val="10"/>
      <color rgb="FF000000"/>
      <name val="Times New Roman"/>
      <family val="1"/>
    </font>
    <font>
      <b/>
      <i/>
      <sz val="12"/>
      <color rgb="FF000000"/>
      <name val="Calibri"/>
      <family val="2"/>
    </font>
    <font>
      <b/>
      <i/>
      <sz val="12"/>
      <color rgb="FF000000"/>
      <name val="Times New Roman"/>
      <family val="1"/>
    </font>
    <font>
      <b/>
      <sz val="11"/>
      <color rgb="FF000000"/>
      <name val="Times New Roman"/>
      <family val="1"/>
    </font>
    <font>
      <b/>
      <sz val="14"/>
      <color rgb="FF000000"/>
      <name val="Times New Roman"/>
      <family val="1"/>
    </font>
    <font>
      <i/>
      <sz val="14"/>
      <color rgb="FF000000"/>
      <name val="Times New Roman"/>
      <family val="1"/>
    </font>
    <font>
      <sz val="11"/>
      <color rgb="FF000000"/>
      <name val="Calibri"/>
    </font>
    <font>
      <sz val="10"/>
      <color rgb="FF000000"/>
      <name val="Calibri"/>
      <family val="2"/>
    </font>
    <font>
      <sz val="12"/>
      <name val="Calibri"/>
      <family val="2"/>
      <scheme val="minor"/>
    </font>
    <font>
      <b/>
      <sz val="18"/>
      <name val="Calibri"/>
      <family val="2"/>
      <scheme val="minor"/>
    </font>
    <font>
      <b/>
      <sz val="14"/>
      <name val="Calibri"/>
      <family val="2"/>
      <scheme val="minor"/>
    </font>
    <font>
      <b/>
      <sz val="12"/>
      <color rgb="FF000000"/>
      <name val="Calibri"/>
      <family val="2"/>
    </font>
    <font>
      <b/>
      <sz val="12"/>
      <name val="Calibri"/>
      <family val="2"/>
      <scheme val="minor"/>
    </font>
    <font>
      <b/>
      <sz val="12"/>
      <name val="Cambria"/>
      <family val="1"/>
      <scheme val="major"/>
    </font>
    <font>
      <b/>
      <sz val="10"/>
      <name val="Cambria"/>
      <family val="1"/>
      <scheme val="major"/>
    </font>
    <font>
      <b/>
      <i/>
      <sz val="14"/>
      <name val="Calibri"/>
      <family val="2"/>
      <scheme val="minor"/>
    </font>
    <font>
      <sz val="14"/>
      <name val="Calibri"/>
      <family val="2"/>
      <scheme val="minor"/>
    </font>
    <font>
      <sz val="14"/>
      <name val="Cambria"/>
      <family val="1"/>
      <scheme val="major"/>
    </font>
    <font>
      <i/>
      <sz val="14"/>
      <name val="Cambria"/>
      <family val="1"/>
      <scheme val="major"/>
    </font>
    <font>
      <i/>
      <sz val="14"/>
      <name val="Calibri"/>
      <family val="2"/>
      <scheme val="minor"/>
    </font>
    <font>
      <b/>
      <sz val="16"/>
      <name val="Calibri"/>
      <family val="2"/>
      <scheme val="minor"/>
    </font>
    <font>
      <sz val="10"/>
      <name val="Arial"/>
      <family val="2"/>
    </font>
    <font>
      <sz val="13"/>
      <name val="Calibri"/>
      <family val="2"/>
      <scheme val="minor"/>
    </font>
    <font>
      <b/>
      <i/>
      <sz val="16"/>
      <name val="Calibri"/>
      <family val="2"/>
      <scheme val="minor"/>
    </font>
    <font>
      <sz val="14"/>
      <color rgb="FF000000"/>
      <name val="Calibri"/>
      <family val="2"/>
    </font>
    <font>
      <sz val="11"/>
      <name val="Calibri"/>
      <family val="2"/>
      <scheme val="minor"/>
    </font>
    <font>
      <sz val="16"/>
      <name val="Calibri"/>
      <family val="2"/>
      <scheme val="minor"/>
    </font>
    <font>
      <sz val="12"/>
      <color theme="1"/>
      <name val="Calibri"/>
      <family val="2"/>
      <scheme val="minor"/>
    </font>
    <font>
      <b/>
      <sz val="12"/>
      <color theme="1"/>
      <name val="Calibri"/>
      <family val="2"/>
      <scheme val="minor"/>
    </font>
    <font>
      <b/>
      <sz val="11"/>
      <color rgb="FF000000"/>
      <name val="Calibri"/>
    </font>
    <font>
      <u/>
      <sz val="12"/>
      <color theme="1"/>
      <name val="Calibri"/>
      <family val="2"/>
      <scheme val="minor"/>
    </font>
    <font>
      <i/>
      <sz val="12"/>
      <color theme="1"/>
      <name val="Calibri"/>
      <family val="2"/>
      <scheme val="minor"/>
    </font>
    <font>
      <b/>
      <sz val="9"/>
      <color indexed="81"/>
      <name val="Tahoma"/>
      <family val="2"/>
    </font>
    <font>
      <sz val="9"/>
      <color indexed="81"/>
      <name val="Tahoma"/>
      <family val="2"/>
    </font>
    <font>
      <b/>
      <sz val="12"/>
      <color theme="1"/>
      <name val="Times New Roman"/>
      <family val="1"/>
    </font>
    <font>
      <sz val="12"/>
      <color theme="1"/>
      <name val="Times New Roman"/>
      <family val="1"/>
    </font>
    <font>
      <b/>
      <i/>
      <sz val="12"/>
      <color theme="1"/>
      <name val="Times New Roman"/>
      <family val="1"/>
    </font>
    <font>
      <sz val="12"/>
      <name val="Times New Roman"/>
      <family val="1"/>
    </font>
    <font>
      <sz val="11"/>
      <name val="Arial"/>
      <family val="2"/>
    </font>
    <font>
      <sz val="12"/>
      <color rgb="FFFF0000"/>
      <name val="Times New Roman"/>
      <family val="1"/>
    </font>
    <font>
      <b/>
      <i/>
      <sz val="10"/>
      <name val="Calibri"/>
      <family val="2"/>
      <scheme val="minor"/>
    </font>
    <font>
      <b/>
      <sz val="10"/>
      <name val="Calibri"/>
      <family val="2"/>
      <scheme val="minor"/>
    </font>
    <font>
      <sz val="10"/>
      <color theme="1"/>
      <name val="Calibri"/>
      <family val="2"/>
      <scheme val="minor"/>
    </font>
    <font>
      <b/>
      <i/>
      <sz val="10"/>
      <color theme="1"/>
      <name val="Calibri"/>
      <family val="2"/>
      <scheme val="minor"/>
    </font>
    <font>
      <sz val="12"/>
      <color rgb="FF000000"/>
      <name val="Calibri"/>
      <family val="2"/>
    </font>
    <font>
      <b/>
      <sz val="13"/>
      <color rgb="FF000000"/>
      <name val="Arial"/>
      <family val="2"/>
    </font>
    <font>
      <b/>
      <sz val="14"/>
      <color theme="1"/>
      <name val="Calibri"/>
      <family val="2"/>
      <scheme val="minor"/>
    </font>
    <font>
      <b/>
      <sz val="14"/>
      <color rgb="FF000000"/>
      <name val="Arial"/>
      <family val="2"/>
    </font>
    <font>
      <i/>
      <sz val="14"/>
      <color theme="1"/>
      <name val="Calibri"/>
      <family val="2"/>
      <scheme val="minor"/>
    </font>
    <font>
      <sz val="10"/>
      <name val="Arial"/>
      <charset val="134"/>
    </font>
    <font>
      <b/>
      <u/>
      <sz val="11"/>
      <name val="Calibri"/>
      <family val="2"/>
    </font>
    <font>
      <i/>
      <sz val="11"/>
      <color rgb="FF000000"/>
      <name val="Calibri"/>
      <family val="2"/>
    </font>
  </fonts>
  <fills count="5">
    <fill>
      <patternFill patternType="none"/>
    </fill>
    <fill>
      <patternFill patternType="gray125"/>
    </fill>
    <fill>
      <patternFill patternType="none"/>
    </fill>
    <fill>
      <patternFill patternType="solid">
        <fgColor theme="0"/>
        <bgColor indexed="64"/>
      </patternFill>
    </fill>
    <fill>
      <patternFill patternType="solid">
        <fgColor theme="0" tint="-4.9989318521683403E-2"/>
        <bgColor indexed="64"/>
      </patternFill>
    </fill>
  </fills>
  <borders count="69">
    <border>
      <left/>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indexed="64"/>
      </bottom>
      <diagonal/>
    </border>
    <border>
      <left style="medium">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6">
    <xf numFmtId="0" fontId="0" fillId="0" borderId="0"/>
    <xf numFmtId="43" fontId="8" fillId="0" borderId="0" applyFont="0" applyFill="0" applyBorder="0" applyAlignment="0" applyProtection="0"/>
    <xf numFmtId="0" fontId="1" fillId="2" borderId="0"/>
    <xf numFmtId="164" fontId="1" fillId="2" borderId="0" applyFont="0" applyFill="0" applyBorder="0" applyAlignment="0" applyProtection="0"/>
    <xf numFmtId="164" fontId="35" fillId="2" borderId="0" applyFont="0" applyFill="0" applyBorder="0" applyAlignment="0" applyProtection="0"/>
    <xf numFmtId="0" fontId="1" fillId="2" borderId="0"/>
    <xf numFmtId="164" fontId="1" fillId="2" borderId="0" applyFont="0" applyFill="0" applyBorder="0" applyAlignment="0" applyProtection="0"/>
    <xf numFmtId="164" fontId="35" fillId="2" borderId="0" applyFont="0" applyFill="0" applyBorder="0" applyAlignment="0" applyProtection="0"/>
    <xf numFmtId="164" fontId="1" fillId="2" borderId="0" applyFont="0" applyFill="0" applyBorder="0" applyAlignment="0" applyProtection="0"/>
    <xf numFmtId="0" fontId="35" fillId="2" borderId="0"/>
    <xf numFmtId="0" fontId="20" fillId="2" borderId="0"/>
    <xf numFmtId="9" fontId="8" fillId="2" borderId="0" applyFont="0" applyFill="0" applyBorder="0" applyAlignment="0" applyProtection="0"/>
    <xf numFmtId="43" fontId="8" fillId="2" borderId="0" applyFont="0" applyFill="0" applyBorder="0" applyAlignment="0" applyProtection="0"/>
    <xf numFmtId="0" fontId="8" fillId="2" borderId="0"/>
    <xf numFmtId="0" fontId="63" fillId="2" borderId="0"/>
    <xf numFmtId="0" fontId="35" fillId="2" borderId="0"/>
  </cellStyleXfs>
  <cellXfs count="484">
    <xf numFmtId="0" fontId="0" fillId="2" borderId="0" xfId="0" applyFill="1"/>
    <xf numFmtId="0" fontId="2" fillId="2" borderId="0" xfId="0" applyFont="1" applyFill="1"/>
    <xf numFmtId="0" fontId="3" fillId="2" borderId="0" xfId="0" applyFont="1" applyFill="1"/>
    <xf numFmtId="0" fontId="4" fillId="2" borderId="0" xfId="0" applyFont="1" applyFill="1" applyAlignment="1" applyProtection="1">
      <alignment vertical="center" wrapText="1"/>
      <protection locked="0"/>
    </xf>
    <xf numFmtId="0" fontId="0" fillId="2" borderId="0" xfId="0" applyFill="1" applyProtection="1">
      <protection locked="0"/>
    </xf>
    <xf numFmtId="0" fontId="4"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5" fillId="2" borderId="0" xfId="0" applyFont="1" applyFill="1" applyProtection="1">
      <protection locked="0"/>
    </xf>
    <xf numFmtId="0" fontId="4" fillId="2" borderId="0" xfId="0" applyFont="1" applyFill="1" applyAlignment="1">
      <alignment vertical="center"/>
    </xf>
    <xf numFmtId="0" fontId="2" fillId="2" borderId="1" xfId="0" applyFont="1" applyFill="1" applyBorder="1" applyAlignment="1">
      <alignment vertical="center"/>
    </xf>
    <xf numFmtId="0" fontId="2" fillId="2" borderId="0" xfId="0" applyFont="1" applyFill="1" applyAlignment="1">
      <alignment vertical="center"/>
    </xf>
    <xf numFmtId="0" fontId="2" fillId="2" borderId="1" xfId="0" applyFont="1" applyFill="1" applyBorder="1"/>
    <xf numFmtId="0" fontId="0" fillId="2" borderId="0" xfId="0" applyFill="1" applyAlignment="1">
      <alignment wrapText="1"/>
    </xf>
    <xf numFmtId="0" fontId="2" fillId="2" borderId="0" xfId="0" applyFont="1" applyFill="1" applyAlignment="1">
      <alignment wrapText="1"/>
    </xf>
    <xf numFmtId="0" fontId="5" fillId="2" borderId="5" xfId="0" applyFont="1" applyFill="1" applyBorder="1"/>
    <xf numFmtId="0" fontId="0" fillId="2" borderId="5" xfId="0" applyFill="1" applyBorder="1"/>
    <xf numFmtId="0" fontId="0" fillId="2" borderId="2" xfId="0" applyFill="1" applyBorder="1"/>
    <xf numFmtId="0" fontId="0" fillId="2" borderId="3" xfId="0" applyFill="1" applyBorder="1"/>
    <xf numFmtId="0" fontId="0" fillId="2" borderId="4" xfId="0" applyFill="1" applyBorder="1"/>
    <xf numFmtId="0" fontId="0" fillId="2" borderId="7" xfId="0" applyFill="1" applyBorder="1" applyProtection="1">
      <protection locked="0"/>
    </xf>
    <xf numFmtId="43" fontId="4" fillId="2" borderId="0" xfId="1" applyFont="1" applyFill="1" applyAlignment="1" applyProtection="1">
      <alignment vertical="center" wrapText="1"/>
      <protection locked="0"/>
    </xf>
    <xf numFmtId="43" fontId="4" fillId="2" borderId="0" xfId="1" applyFont="1" applyFill="1" applyAlignment="1" applyProtection="1">
      <alignment vertical="top" wrapText="1"/>
      <protection locked="0"/>
    </xf>
    <xf numFmtId="43" fontId="2" fillId="2" borderId="0" xfId="1" applyFont="1" applyFill="1" applyProtection="1">
      <protection locked="0"/>
    </xf>
    <xf numFmtId="43" fontId="2" fillId="2" borderId="0" xfId="1" applyFont="1" applyFill="1" applyAlignment="1" applyProtection="1">
      <alignment vertical="center"/>
      <protection locked="0"/>
    </xf>
    <xf numFmtId="43" fontId="0" fillId="2" borderId="0" xfId="1" applyFont="1" applyFill="1" applyAlignment="1" applyProtection="1">
      <alignment wrapText="1"/>
      <protection locked="0"/>
    </xf>
    <xf numFmtId="43" fontId="0" fillId="2" borderId="0" xfId="1" applyFont="1" applyFill="1" applyProtection="1">
      <protection locked="0"/>
    </xf>
    <xf numFmtId="0" fontId="0" fillId="3" borderId="0" xfId="0" applyFill="1" applyProtection="1">
      <protection locked="0"/>
    </xf>
    <xf numFmtId="0" fontId="0" fillId="3" borderId="0" xfId="0" applyFill="1"/>
    <xf numFmtId="0" fontId="0" fillId="3" borderId="0" xfId="0" applyFill="1" applyAlignment="1" applyProtection="1">
      <alignment vertical="top"/>
      <protection locked="0"/>
    </xf>
    <xf numFmtId="0" fontId="0" fillId="3" borderId="0" xfId="0" applyFill="1" applyAlignment="1">
      <alignment vertical="top"/>
    </xf>
    <xf numFmtId="14" fontId="4" fillId="2" borderId="0" xfId="0" applyNumberFormat="1" applyFont="1" applyFill="1" applyAlignment="1" applyProtection="1">
      <alignment vertical="center" wrapText="1"/>
      <protection locked="0"/>
    </xf>
    <xf numFmtId="14" fontId="4" fillId="2" borderId="0" xfId="0" applyNumberFormat="1" applyFont="1" applyFill="1" applyAlignment="1" applyProtection="1">
      <alignment vertical="top" wrapText="1"/>
      <protection locked="0"/>
    </xf>
    <xf numFmtId="14" fontId="2" fillId="2" borderId="0" xfId="0" applyNumberFormat="1" applyFont="1" applyFill="1" applyProtection="1">
      <protection locked="0"/>
    </xf>
    <xf numFmtId="14" fontId="2" fillId="2" borderId="0" xfId="0" applyNumberFormat="1" applyFont="1" applyFill="1" applyAlignment="1">
      <alignment vertical="center"/>
    </xf>
    <xf numFmtId="14" fontId="2" fillId="2" borderId="0" xfId="0" applyNumberFormat="1" applyFont="1" applyFill="1" applyAlignment="1">
      <alignment wrapText="1"/>
    </xf>
    <xf numFmtId="14" fontId="2" fillId="2" borderId="0" xfId="0" applyNumberFormat="1" applyFont="1" applyFill="1"/>
    <xf numFmtId="14" fontId="0" fillId="2" borderId="0" xfId="0" applyNumberFormat="1" applyFill="1" applyProtection="1">
      <protection locked="0"/>
    </xf>
    <xf numFmtId="0" fontId="9" fillId="2" borderId="0" xfId="0" applyFont="1" applyFill="1" applyProtection="1">
      <protection locked="0"/>
    </xf>
    <xf numFmtId="0" fontId="9" fillId="2" borderId="0" xfId="0" applyFont="1" applyFill="1"/>
    <xf numFmtId="0" fontId="12" fillId="2" borderId="5" xfId="0" applyFont="1" applyFill="1" applyBorder="1"/>
    <xf numFmtId="43" fontId="12" fillId="2" borderId="5" xfId="1" applyFont="1" applyFill="1" applyBorder="1"/>
    <xf numFmtId="14" fontId="12" fillId="2" borderId="5" xfId="0" applyNumberFormat="1" applyFont="1" applyFill="1" applyBorder="1"/>
    <xf numFmtId="43" fontId="13" fillId="2" borderId="4" xfId="1" applyFont="1" applyFill="1" applyBorder="1"/>
    <xf numFmtId="43" fontId="13" fillId="2" borderId="4" xfId="1" applyFont="1" applyFill="1" applyBorder="1" applyAlignment="1">
      <alignment horizontal="center"/>
    </xf>
    <xf numFmtId="14" fontId="13" fillId="2" borderId="4" xfId="0" applyNumberFormat="1" applyFont="1" applyFill="1" applyBorder="1" applyAlignment="1">
      <alignment horizontal="center"/>
    </xf>
    <xf numFmtId="0" fontId="13" fillId="2" borderId="4" xfId="0" applyFont="1" applyFill="1" applyBorder="1" applyAlignment="1">
      <alignment horizontal="center"/>
    </xf>
    <xf numFmtId="43" fontId="13" fillId="3" borderId="4" xfId="1" applyFont="1" applyFill="1" applyBorder="1" applyAlignment="1">
      <alignment horizontal="center"/>
    </xf>
    <xf numFmtId="14" fontId="13" fillId="3" borderId="4" xfId="0" applyNumberFormat="1" applyFont="1" applyFill="1" applyBorder="1" applyAlignment="1">
      <alignment horizontal="center"/>
    </xf>
    <xf numFmtId="0" fontId="13" fillId="3" borderId="4" xfId="0" applyFont="1" applyFill="1" applyBorder="1" applyAlignment="1">
      <alignment horizontal="center"/>
    </xf>
    <xf numFmtId="43" fontId="13" fillId="3" borderId="4" xfId="1" applyFont="1" applyFill="1" applyBorder="1"/>
    <xf numFmtId="10" fontId="13" fillId="3" borderId="4" xfId="0" applyNumberFormat="1" applyFont="1" applyFill="1" applyBorder="1" applyAlignment="1">
      <alignment horizontal="center"/>
    </xf>
    <xf numFmtId="0" fontId="13" fillId="3" borderId="4" xfId="0" applyFont="1" applyFill="1" applyBorder="1" applyAlignment="1">
      <alignment horizontal="left" wrapText="1"/>
    </xf>
    <xf numFmtId="0" fontId="12" fillId="2" borderId="5" xfId="0" applyFont="1" applyFill="1" applyBorder="1" applyAlignment="1">
      <alignment wrapText="1"/>
    </xf>
    <xf numFmtId="0" fontId="2" fillId="2" borderId="0" xfId="0" applyFont="1" applyFill="1" applyAlignment="1">
      <alignment horizontal="left" vertical="center"/>
    </xf>
    <xf numFmtId="0" fontId="13" fillId="2" borderId="4" xfId="0" applyFont="1" applyFill="1" applyBorder="1" applyAlignment="1">
      <alignment horizontal="left" wrapText="1"/>
    </xf>
    <xf numFmtId="0" fontId="13" fillId="2" borderId="4" xfId="0" applyFont="1" applyFill="1" applyBorder="1" applyAlignment="1">
      <alignment horizontal="center" wrapText="1"/>
    </xf>
    <xf numFmtId="0" fontId="13" fillId="3" borderId="3" xfId="0" applyFont="1" applyFill="1" applyBorder="1" applyAlignment="1">
      <alignment horizontal="left" vertical="top" wrapText="1"/>
    </xf>
    <xf numFmtId="43" fontId="13" fillId="3" borderId="3" xfId="1" applyFont="1" applyFill="1" applyBorder="1" applyAlignment="1">
      <alignment horizontal="center" vertical="top"/>
    </xf>
    <xf numFmtId="14" fontId="13" fillId="3" borderId="3" xfId="0" applyNumberFormat="1" applyFont="1" applyFill="1" applyBorder="1" applyAlignment="1">
      <alignment horizontal="center" vertical="top"/>
    </xf>
    <xf numFmtId="0" fontId="13" fillId="3" borderId="3" xfId="0" applyFont="1" applyFill="1" applyBorder="1" applyAlignment="1">
      <alignment horizontal="center" vertical="top"/>
    </xf>
    <xf numFmtId="43" fontId="13" fillId="3" borderId="3" xfId="1" applyFont="1" applyFill="1" applyBorder="1" applyAlignment="1">
      <alignment vertical="top"/>
    </xf>
    <xf numFmtId="0" fontId="13" fillId="3" borderId="9" xfId="0" applyFont="1" applyFill="1" applyBorder="1" applyAlignment="1">
      <alignment horizontal="left" wrapText="1"/>
    </xf>
    <xf numFmtId="43" fontId="13" fillId="3" borderId="9" xfId="1" applyFont="1" applyFill="1" applyBorder="1" applyAlignment="1">
      <alignment horizontal="center"/>
    </xf>
    <xf numFmtId="14" fontId="13" fillId="3" borderId="9" xfId="0" applyNumberFormat="1" applyFont="1" applyFill="1" applyBorder="1" applyAlignment="1">
      <alignment horizontal="center"/>
    </xf>
    <xf numFmtId="0" fontId="13" fillId="3" borderId="9" xfId="0" applyFont="1" applyFill="1" applyBorder="1" applyAlignment="1">
      <alignment horizontal="center"/>
    </xf>
    <xf numFmtId="43" fontId="13" fillId="3" borderId="9" xfId="1" applyFont="1" applyFill="1" applyBorder="1"/>
    <xf numFmtId="0" fontId="12" fillId="2" borderId="14" xfId="0" applyFont="1" applyFill="1" applyBorder="1" applyAlignment="1">
      <alignment wrapText="1"/>
    </xf>
    <xf numFmtId="0" fontId="12" fillId="2" borderId="15" xfId="0" applyFont="1" applyFill="1" applyBorder="1" applyAlignment="1">
      <alignment horizontal="center"/>
    </xf>
    <xf numFmtId="0" fontId="13" fillId="2" borderId="20" xfId="0" applyFont="1" applyFill="1" applyBorder="1" applyAlignment="1">
      <alignment horizontal="left" vertical="top" wrapText="1"/>
    </xf>
    <xf numFmtId="0" fontId="13" fillId="2" borderId="21" xfId="0" applyFont="1" applyFill="1" applyBorder="1" applyAlignment="1">
      <alignment horizontal="center"/>
    </xf>
    <xf numFmtId="0" fontId="14" fillId="2" borderId="20" xfId="0" applyFont="1" applyFill="1" applyBorder="1" applyAlignment="1">
      <alignment horizontal="left" vertical="top" wrapText="1"/>
    </xf>
    <xf numFmtId="0" fontId="13" fillId="3" borderId="18" xfId="0" applyFont="1" applyFill="1" applyBorder="1" applyAlignment="1">
      <alignment horizontal="left" vertical="top" wrapText="1"/>
    </xf>
    <xf numFmtId="0" fontId="13" fillId="3" borderId="19" xfId="0" applyFont="1" applyFill="1" applyBorder="1" applyAlignment="1">
      <alignment horizontal="center" vertical="top" wrapText="1"/>
    </xf>
    <xf numFmtId="0" fontId="13" fillId="3" borderId="23" xfId="0" applyFont="1" applyFill="1" applyBorder="1" applyAlignment="1">
      <alignment horizontal="left" vertical="top" wrapText="1"/>
    </xf>
    <xf numFmtId="0" fontId="13" fillId="3" borderId="24" xfId="0" applyFont="1" applyFill="1" applyBorder="1" applyAlignment="1">
      <alignment horizontal="center"/>
    </xf>
    <xf numFmtId="0" fontId="13" fillId="3" borderId="20" xfId="0" applyFont="1" applyFill="1" applyBorder="1" applyAlignment="1">
      <alignment horizontal="left" vertical="top" wrapText="1"/>
    </xf>
    <xf numFmtId="0" fontId="13" fillId="3" borderId="21" xfId="0" applyFont="1" applyFill="1" applyBorder="1" applyAlignment="1">
      <alignment horizontal="center"/>
    </xf>
    <xf numFmtId="0" fontId="13" fillId="3" borderId="20" xfId="0" applyFont="1" applyFill="1" applyBorder="1" applyAlignment="1">
      <alignment horizontal="left" wrapText="1"/>
    </xf>
    <xf numFmtId="14" fontId="2" fillId="2" borderId="0" xfId="0" quotePrefix="1" applyNumberFormat="1" applyFont="1" applyFill="1" applyAlignment="1" applyProtection="1">
      <alignment vertical="center"/>
      <protection locked="0"/>
    </xf>
    <xf numFmtId="0" fontId="0" fillId="4" borderId="0" xfId="0" applyFill="1" applyProtection="1">
      <protection locked="0"/>
    </xf>
    <xf numFmtId="0" fontId="0" fillId="4" borderId="0" xfId="0" applyFill="1"/>
    <xf numFmtId="43" fontId="13" fillId="4" borderId="2" xfId="1" applyFont="1" applyFill="1" applyBorder="1"/>
    <xf numFmtId="43" fontId="13" fillId="4" borderId="3" xfId="1" applyFont="1" applyFill="1" applyBorder="1"/>
    <xf numFmtId="43" fontId="13" fillId="4" borderId="4" xfId="1" applyFont="1" applyFill="1" applyBorder="1"/>
    <xf numFmtId="9" fontId="13" fillId="3" borderId="4" xfId="0" applyNumberFormat="1" applyFont="1" applyFill="1" applyBorder="1" applyAlignment="1">
      <alignment horizontal="center"/>
    </xf>
    <xf numFmtId="14" fontId="13" fillId="3" borderId="29" xfId="0" applyNumberFormat="1" applyFont="1" applyFill="1" applyBorder="1" applyAlignment="1">
      <alignment horizontal="center"/>
    </xf>
    <xf numFmtId="10" fontId="13" fillId="3" borderId="30" xfId="0" applyNumberFormat="1" applyFont="1" applyFill="1" applyBorder="1" applyAlignment="1">
      <alignment horizontal="center"/>
    </xf>
    <xf numFmtId="14" fontId="13" fillId="3" borderId="3" xfId="0" applyNumberFormat="1" applyFont="1" applyFill="1" applyBorder="1" applyAlignment="1">
      <alignment horizontal="center"/>
    </xf>
    <xf numFmtId="0" fontId="13" fillId="3" borderId="31" xfId="0" applyFont="1" applyFill="1" applyBorder="1" applyAlignment="1">
      <alignment horizontal="left" vertical="top" wrapText="1"/>
    </xf>
    <xf numFmtId="0" fontId="13" fillId="3" borderId="32" xfId="0" applyFont="1" applyFill="1" applyBorder="1" applyAlignment="1">
      <alignment horizontal="left" wrapText="1"/>
    </xf>
    <xf numFmtId="43" fontId="13" fillId="3" borderId="32" xfId="1" applyFont="1" applyFill="1" applyBorder="1" applyAlignment="1">
      <alignment horizontal="center"/>
    </xf>
    <xf numFmtId="14" fontId="13" fillId="3" borderId="32" xfId="0" applyNumberFormat="1" applyFont="1" applyFill="1" applyBorder="1" applyAlignment="1">
      <alignment horizontal="center"/>
    </xf>
    <xf numFmtId="9" fontId="13" fillId="3" borderId="32" xfId="0" applyNumberFormat="1" applyFont="1" applyFill="1" applyBorder="1" applyAlignment="1">
      <alignment horizontal="center"/>
    </xf>
    <xf numFmtId="43" fontId="13" fillId="3" borderId="32" xfId="1" applyFont="1" applyFill="1" applyBorder="1"/>
    <xf numFmtId="0" fontId="13" fillId="3" borderId="32" xfId="0" applyFont="1" applyFill="1" applyBorder="1" applyAlignment="1">
      <alignment horizontal="center"/>
    </xf>
    <xf numFmtId="0" fontId="13" fillId="3" borderId="33" xfId="0" applyFont="1" applyFill="1" applyBorder="1" applyAlignment="1">
      <alignment horizontal="center"/>
    </xf>
    <xf numFmtId="0" fontId="13" fillId="3" borderId="34" xfId="0" applyFont="1" applyFill="1" applyBorder="1" applyAlignment="1">
      <alignment horizontal="left" vertical="top" wrapText="1"/>
    </xf>
    <xf numFmtId="0" fontId="13" fillId="3" borderId="35" xfId="0" applyFont="1" applyFill="1" applyBorder="1" applyAlignment="1">
      <alignment horizontal="left" wrapText="1"/>
    </xf>
    <xf numFmtId="43" fontId="13" fillId="3" borderId="35" xfId="1" applyFont="1" applyFill="1" applyBorder="1" applyAlignment="1">
      <alignment horizontal="center"/>
    </xf>
    <xf numFmtId="14" fontId="13" fillId="3" borderId="35" xfId="0" applyNumberFormat="1" applyFont="1" applyFill="1" applyBorder="1" applyAlignment="1">
      <alignment horizontal="center"/>
    </xf>
    <xf numFmtId="0" fontId="13" fillId="3" borderId="35" xfId="0" applyFont="1" applyFill="1" applyBorder="1" applyAlignment="1">
      <alignment horizontal="center"/>
    </xf>
    <xf numFmtId="43" fontId="13" fillId="3" borderId="35" xfId="1" applyFont="1" applyFill="1" applyBorder="1"/>
    <xf numFmtId="0" fontId="13" fillId="3" borderId="36" xfId="0" applyFont="1" applyFill="1" applyBorder="1" applyAlignment="1">
      <alignment horizontal="center"/>
    </xf>
    <xf numFmtId="0" fontId="13" fillId="3" borderId="14" xfId="0" applyFont="1" applyFill="1" applyBorder="1" applyAlignment="1">
      <alignment horizontal="left" vertical="top" wrapText="1"/>
    </xf>
    <xf numFmtId="0" fontId="13" fillId="3" borderId="5" xfId="0" applyFont="1" applyFill="1" applyBorder="1" applyAlignment="1">
      <alignment horizontal="left" wrapText="1"/>
    </xf>
    <xf numFmtId="43" fontId="13" fillId="3" borderId="5" xfId="1" applyFont="1" applyFill="1" applyBorder="1" applyAlignment="1">
      <alignment horizontal="center"/>
    </xf>
    <xf numFmtId="14" fontId="13" fillId="3" borderId="5" xfId="0" applyNumberFormat="1" applyFont="1" applyFill="1" applyBorder="1" applyAlignment="1">
      <alignment horizontal="center"/>
    </xf>
    <xf numFmtId="9" fontId="13" fillId="3" borderId="5" xfId="0" applyNumberFormat="1" applyFont="1" applyFill="1" applyBorder="1" applyAlignment="1">
      <alignment horizontal="center"/>
    </xf>
    <xf numFmtId="43" fontId="13" fillId="3" borderId="5" xfId="1" applyFont="1" applyFill="1" applyBorder="1"/>
    <xf numFmtId="0" fontId="13" fillId="3" borderId="5" xfId="0" applyFont="1" applyFill="1" applyBorder="1" applyAlignment="1">
      <alignment horizontal="center"/>
    </xf>
    <xf numFmtId="0" fontId="13" fillId="3" borderId="15" xfId="0" applyFont="1" applyFill="1" applyBorder="1" applyAlignment="1">
      <alignment horizontal="center"/>
    </xf>
    <xf numFmtId="0" fontId="13" fillId="3" borderId="37" xfId="0" applyFont="1" applyFill="1" applyBorder="1" applyAlignment="1">
      <alignment horizontal="left" vertical="top" wrapText="1"/>
    </xf>
    <xf numFmtId="0" fontId="13" fillId="3" borderId="38" xfId="0" applyFont="1" applyFill="1" applyBorder="1" applyAlignment="1">
      <alignment horizontal="left" wrapText="1"/>
    </xf>
    <xf numFmtId="43" fontId="13" fillId="3" borderId="38" xfId="1" applyFont="1" applyFill="1" applyBorder="1" applyAlignment="1">
      <alignment horizontal="center"/>
    </xf>
    <xf numFmtId="14" fontId="13" fillId="3" borderId="38" xfId="0" applyNumberFormat="1" applyFont="1" applyFill="1" applyBorder="1" applyAlignment="1">
      <alignment horizontal="center"/>
    </xf>
    <xf numFmtId="9" fontId="13" fillId="3" borderId="38" xfId="0" applyNumberFormat="1" applyFont="1" applyFill="1" applyBorder="1" applyAlignment="1">
      <alignment horizontal="center"/>
    </xf>
    <xf numFmtId="43" fontId="13" fillId="3" borderId="38" xfId="1" applyFont="1" applyFill="1" applyBorder="1"/>
    <xf numFmtId="0" fontId="13" fillId="3" borderId="38" xfId="0" applyFont="1" applyFill="1" applyBorder="1" applyAlignment="1">
      <alignment horizontal="center"/>
    </xf>
    <xf numFmtId="0" fontId="13" fillId="3" borderId="39" xfId="0" applyFont="1" applyFill="1" applyBorder="1" applyAlignment="1">
      <alignment horizontal="center"/>
    </xf>
    <xf numFmtId="0" fontId="9" fillId="2" borderId="0" xfId="0" applyFont="1" applyFill="1" applyBorder="1"/>
    <xf numFmtId="0" fontId="17" fillId="2" borderId="40" xfId="0" applyFont="1" applyFill="1" applyBorder="1" applyAlignment="1" applyProtection="1">
      <alignment horizontal="center"/>
      <protection locked="0"/>
    </xf>
    <xf numFmtId="0" fontId="0" fillId="2" borderId="41" xfId="0" applyFill="1" applyBorder="1" applyProtection="1">
      <protection locked="0"/>
    </xf>
    <xf numFmtId="43" fontId="17" fillId="2" borderId="41" xfId="1" applyFont="1" applyFill="1" applyBorder="1" applyProtection="1">
      <protection locked="0"/>
    </xf>
    <xf numFmtId="14" fontId="2" fillId="2" borderId="41" xfId="0" applyNumberFormat="1" applyFont="1" applyFill="1" applyBorder="1" applyProtection="1">
      <protection locked="0"/>
    </xf>
    <xf numFmtId="0" fontId="2" fillId="2" borderId="41" xfId="0" applyFont="1" applyFill="1" applyBorder="1" applyProtection="1">
      <protection locked="0"/>
    </xf>
    <xf numFmtId="0" fontId="0" fillId="2" borderId="42" xfId="0" applyFill="1" applyBorder="1" applyProtection="1">
      <protection locked="0"/>
    </xf>
    <xf numFmtId="0" fontId="18" fillId="2" borderId="0" xfId="0" applyFont="1" applyFill="1" applyProtection="1">
      <protection locked="0"/>
    </xf>
    <xf numFmtId="0" fontId="11" fillId="2" borderId="0" xfId="0" applyFont="1" applyFill="1" applyBorder="1" applyProtection="1">
      <protection locked="0"/>
    </xf>
    <xf numFmtId="43" fontId="11" fillId="2" borderId="0" xfId="1" applyFont="1" applyFill="1" applyBorder="1" applyProtection="1">
      <protection locked="0"/>
    </xf>
    <xf numFmtId="14" fontId="11" fillId="2" borderId="0" xfId="0" applyNumberFormat="1" applyFont="1" applyFill="1" applyProtection="1">
      <protection locked="0"/>
    </xf>
    <xf numFmtId="0" fontId="19" fillId="2" borderId="0" xfId="0" applyFont="1" applyFill="1" applyProtection="1">
      <protection locked="0"/>
    </xf>
    <xf numFmtId="0" fontId="11" fillId="2" borderId="0" xfId="0" applyFont="1" applyFill="1" applyBorder="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0" fontId="18" fillId="2" borderId="0" xfId="0" applyFont="1" applyFill="1" applyAlignment="1" applyProtection="1">
      <alignment horizontal="center"/>
      <protection locked="0"/>
    </xf>
    <xf numFmtId="0" fontId="19" fillId="2" borderId="0" xfId="0" applyFont="1" applyFill="1" applyAlignment="1" applyProtection="1">
      <alignment horizontal="center"/>
      <protection locked="0"/>
    </xf>
    <xf numFmtId="0" fontId="2" fillId="2" borderId="0" xfId="0" applyFont="1" applyFill="1" applyAlignment="1">
      <alignment horizontal="center"/>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7" xfId="0" applyFont="1" applyFill="1" applyBorder="1" applyAlignment="1">
      <alignment horizontal="center" vertical="center"/>
    </xf>
    <xf numFmtId="43" fontId="7" fillId="2" borderId="11" xfId="1" applyFont="1" applyFill="1" applyBorder="1" applyAlignment="1">
      <alignment horizontal="center" vertical="center"/>
    </xf>
    <xf numFmtId="43" fontId="7" fillId="2" borderId="5" xfId="1" applyFont="1" applyFill="1" applyBorder="1" applyAlignment="1">
      <alignment horizontal="center" vertical="center"/>
    </xf>
    <xf numFmtId="43" fontId="7" fillId="2" borderId="27" xfId="1" applyFont="1" applyFill="1" applyBorder="1" applyAlignment="1">
      <alignment horizontal="center" vertical="center"/>
    </xf>
    <xf numFmtId="14" fontId="7" fillId="2" borderId="12"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14" fontId="7" fillId="2" borderId="25" xfId="0" applyNumberFormat="1" applyFont="1" applyFill="1" applyBorder="1" applyAlignment="1">
      <alignment horizontal="center" vertical="center" wrapText="1"/>
    </xf>
    <xf numFmtId="14" fontId="7" fillId="2" borderId="11" xfId="0" applyNumberFormat="1" applyFont="1" applyFill="1" applyBorder="1" applyAlignment="1">
      <alignment horizontal="center" vertical="center" wrapText="1"/>
    </xf>
    <xf numFmtId="14" fontId="7" fillId="2" borderId="5" xfId="0" applyNumberFormat="1" applyFont="1" applyFill="1" applyBorder="1" applyAlignment="1">
      <alignment horizontal="center" vertical="center"/>
    </xf>
    <xf numFmtId="14" fontId="7" fillId="2" borderId="27"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5" xfId="0" applyFont="1" applyFill="1" applyBorder="1" applyAlignment="1">
      <alignment horizontal="center" vertical="center" wrapText="1"/>
    </xf>
    <xf numFmtId="43" fontId="7" fillId="2" borderId="5" xfId="1" applyFont="1" applyFill="1" applyBorder="1" applyAlignment="1">
      <alignment horizontal="center" vertical="center"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xf numFmtId="0" fontId="13" fillId="4" borderId="17" xfId="0" applyFont="1" applyFill="1" applyBorder="1" applyAlignment="1">
      <alignment horizontal="center"/>
    </xf>
    <xf numFmtId="0" fontId="13" fillId="4" borderId="19" xfId="0" applyFont="1" applyFill="1" applyBorder="1" applyAlignment="1">
      <alignment horizontal="center"/>
    </xf>
    <xf numFmtId="0" fontId="13" fillId="4" borderId="21" xfId="0" applyFont="1" applyFill="1" applyBorder="1" applyAlignment="1">
      <alignment horizontal="center"/>
    </xf>
    <xf numFmtId="0" fontId="15" fillId="4" borderId="18" xfId="0" applyFont="1" applyFill="1" applyBorder="1" applyAlignment="1">
      <alignment vertical="top" wrapText="1"/>
    </xf>
    <xf numFmtId="0" fontId="15" fillId="4" borderId="20" xfId="0" applyFont="1" applyFill="1" applyBorder="1" applyAlignment="1">
      <alignment vertical="top" wrapText="1"/>
    </xf>
    <xf numFmtId="0" fontId="0" fillId="4" borderId="3" xfId="0" applyFill="1" applyBorder="1" applyAlignment="1">
      <alignment horizontal="center"/>
    </xf>
    <xf numFmtId="0" fontId="0" fillId="4" borderId="4" xfId="0" applyFill="1" applyBorder="1" applyAlignment="1">
      <alignment horizontal="center"/>
    </xf>
    <xf numFmtId="43" fontId="0" fillId="4" borderId="3" xfId="1" applyFont="1" applyFill="1" applyBorder="1" applyAlignment="1">
      <alignment horizontal="center"/>
    </xf>
    <xf numFmtId="43" fontId="0" fillId="4" borderId="4" xfId="1" applyFont="1" applyFill="1" applyBorder="1" applyAlignment="1">
      <alignment horizontal="center"/>
    </xf>
    <xf numFmtId="14" fontId="0" fillId="4" borderId="3" xfId="0" applyNumberFormat="1" applyFill="1" applyBorder="1" applyAlignment="1">
      <alignment horizontal="center"/>
    </xf>
    <xf numFmtId="14" fontId="0" fillId="4" borderId="4" xfId="0" applyNumberFormat="1" applyFill="1" applyBorder="1" applyAlignment="1">
      <alignment horizontal="center"/>
    </xf>
    <xf numFmtId="0" fontId="16" fillId="4" borderId="16" xfId="0" applyFont="1" applyFill="1" applyBorder="1" applyAlignment="1">
      <alignment horizontal="left" vertical="top" wrapText="1"/>
    </xf>
    <xf numFmtId="0" fontId="16" fillId="4" borderId="22" xfId="0" applyFont="1" applyFill="1" applyBorder="1" applyAlignment="1">
      <alignment horizontal="left" vertical="top"/>
    </xf>
    <xf numFmtId="0" fontId="16" fillId="4" borderId="20" xfId="0" applyFont="1" applyFill="1" applyBorder="1" applyAlignment="1">
      <alignment horizontal="left" vertical="top"/>
    </xf>
    <xf numFmtId="43" fontId="13" fillId="4" borderId="2" xfId="1" applyFont="1" applyFill="1" applyBorder="1" applyAlignment="1">
      <alignment horizontal="center"/>
    </xf>
    <xf numFmtId="43" fontId="13" fillId="4" borderId="6" xfId="1" applyFont="1" applyFill="1" applyBorder="1" applyAlignment="1">
      <alignment horizontal="center"/>
    </xf>
    <xf numFmtId="43" fontId="13" fillId="4" borderId="4" xfId="1" applyFont="1" applyFill="1" applyBorder="1" applyAlignment="1">
      <alignment horizontal="center"/>
    </xf>
    <xf numFmtId="14" fontId="13" fillId="4" borderId="2" xfId="0" applyNumberFormat="1" applyFont="1" applyFill="1" applyBorder="1" applyAlignment="1">
      <alignment horizontal="center"/>
    </xf>
    <xf numFmtId="14" fontId="13" fillId="4" borderId="3" xfId="0" applyNumberFormat="1" applyFont="1" applyFill="1" applyBorder="1" applyAlignment="1">
      <alignment horizontal="center"/>
    </xf>
    <xf numFmtId="14" fontId="13" fillId="4" borderId="4" xfId="0" applyNumberFormat="1" applyFont="1" applyFill="1" applyBorder="1" applyAlignment="1">
      <alignment horizontal="center"/>
    </xf>
    <xf numFmtId="0" fontId="0" fillId="4" borderId="19" xfId="0" applyFill="1" applyBorder="1" applyAlignment="1">
      <alignment horizontal="center"/>
    </xf>
    <xf numFmtId="0" fontId="0" fillId="4" borderId="21" xfId="0" applyFill="1" applyBorder="1" applyAlignment="1">
      <alignment horizontal="center"/>
    </xf>
    <xf numFmtId="43" fontId="13" fillId="4" borderId="3" xfId="1" applyFont="1" applyFill="1" applyBorder="1" applyAlignment="1">
      <alignment horizontal="center"/>
    </xf>
    <xf numFmtId="0" fontId="16" fillId="4" borderId="16" xfId="0" applyFont="1" applyFill="1" applyBorder="1" applyAlignment="1">
      <alignment horizontal="left" vertical="center" wrapText="1"/>
    </xf>
    <xf numFmtId="0" fontId="16" fillId="4" borderId="18" xfId="0" applyFont="1" applyFill="1" applyBorder="1" applyAlignment="1">
      <alignment horizontal="left" vertical="center"/>
    </xf>
    <xf numFmtId="0" fontId="13" fillId="4" borderId="2" xfId="0" applyFont="1" applyFill="1" applyBorder="1" applyAlignment="1">
      <alignment horizontal="left"/>
    </xf>
    <xf numFmtId="0" fontId="13" fillId="4" borderId="3" xfId="0" applyFont="1" applyFill="1" applyBorder="1" applyAlignment="1">
      <alignment horizontal="left"/>
    </xf>
    <xf numFmtId="0" fontId="0" fillId="2" borderId="8"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2" fillId="2" borderId="5" xfId="0" applyFont="1" applyFill="1" applyBorder="1" applyAlignment="1">
      <alignment horizontal="center" vertical="center"/>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xf>
    <xf numFmtId="0" fontId="6" fillId="2" borderId="4" xfId="0" applyFont="1" applyFill="1" applyBorder="1" applyAlignment="1">
      <alignment horizontal="left" vertical="top"/>
    </xf>
    <xf numFmtId="0" fontId="0" fillId="2" borderId="6" xfId="0" applyFill="1" applyBorder="1" applyAlignment="1">
      <alignment horizontal="center"/>
    </xf>
    <xf numFmtId="0" fontId="21" fillId="2" borderId="0" xfId="2" applyFont="1" applyAlignment="1">
      <alignment vertical="center"/>
    </xf>
    <xf numFmtId="0" fontId="22" fillId="2" borderId="0" xfId="2" applyFont="1" applyAlignment="1">
      <alignment vertical="center"/>
    </xf>
    <xf numFmtId="0" fontId="22" fillId="2" borderId="0" xfId="2" applyFont="1"/>
    <xf numFmtId="0" fontId="23" fillId="2" borderId="0" xfId="2" applyFont="1" applyAlignment="1">
      <alignment horizontal="center" vertical="center"/>
    </xf>
    <xf numFmtId="0" fontId="24" fillId="2" borderId="0" xfId="2" applyFont="1"/>
    <xf numFmtId="0" fontId="25" fillId="2" borderId="0" xfId="2" applyFont="1" applyAlignment="1">
      <alignment vertical="center"/>
    </xf>
    <xf numFmtId="0" fontId="26" fillId="2" borderId="0" xfId="2" applyFont="1"/>
    <xf numFmtId="0" fontId="25" fillId="2" borderId="0" xfId="2" applyFont="1"/>
    <xf numFmtId="0" fontId="25" fillId="2" borderId="0" xfId="2" applyFont="1" applyAlignment="1">
      <alignment wrapText="1"/>
    </xf>
    <xf numFmtId="0" fontId="24" fillId="2" borderId="0" xfId="2" applyFont="1" applyAlignment="1">
      <alignment horizontal="center"/>
    </xf>
    <xf numFmtId="0" fontId="27" fillId="2" borderId="9" xfId="2" applyFont="1" applyBorder="1" applyAlignment="1">
      <alignment horizontal="center" vertical="center" wrapText="1"/>
    </xf>
    <xf numFmtId="0" fontId="28" fillId="2" borderId="43" xfId="2" applyFont="1" applyBorder="1" applyAlignment="1">
      <alignment horizontal="center" vertical="center" wrapText="1"/>
    </xf>
    <xf numFmtId="0" fontId="28" fillId="2" borderId="44" xfId="2" applyFont="1" applyBorder="1" applyAlignment="1">
      <alignment horizontal="center" vertical="center" wrapText="1"/>
    </xf>
    <xf numFmtId="0" fontId="27" fillId="2" borderId="9" xfId="2" applyFont="1" applyBorder="1" applyAlignment="1">
      <alignment vertical="center" wrapText="1"/>
    </xf>
    <xf numFmtId="0" fontId="22" fillId="2" borderId="0" xfId="2" applyFont="1" applyAlignment="1">
      <alignment horizontal="center"/>
    </xf>
    <xf numFmtId="0" fontId="27" fillId="2" borderId="9" xfId="2" applyFont="1" applyBorder="1" applyAlignment="1">
      <alignment horizontal="center" vertical="center" wrapText="1"/>
    </xf>
    <xf numFmtId="9" fontId="27" fillId="2" borderId="9" xfId="2" applyNumberFormat="1" applyFont="1" applyBorder="1" applyAlignment="1">
      <alignment horizontal="center" vertical="center" wrapText="1"/>
    </xf>
    <xf numFmtId="0" fontId="27" fillId="2" borderId="9" xfId="2" applyFont="1" applyBorder="1" applyAlignment="1">
      <alignment horizontal="center" vertical="center"/>
    </xf>
    <xf numFmtId="9" fontId="28" fillId="2" borderId="9" xfId="2" applyNumberFormat="1" applyFont="1" applyBorder="1" applyAlignment="1">
      <alignment horizontal="center" vertical="center" wrapText="1"/>
    </xf>
    <xf numFmtId="0" fontId="29" fillId="2" borderId="9" xfId="2" applyFont="1" applyBorder="1" applyAlignment="1">
      <alignment vertical="center" wrapText="1"/>
    </xf>
    <xf numFmtId="164" fontId="24" fillId="2" borderId="9" xfId="3" applyFont="1" applyFill="1" applyBorder="1" applyAlignment="1">
      <alignment vertical="center"/>
    </xf>
    <xf numFmtId="0" fontId="30" fillId="2" borderId="9" xfId="2" applyFont="1" applyBorder="1" applyAlignment="1">
      <alignment vertical="center" wrapText="1"/>
    </xf>
    <xf numFmtId="164" fontId="30" fillId="2" borderId="9" xfId="3" applyFont="1" applyBorder="1" applyAlignment="1">
      <alignment vertical="center"/>
    </xf>
    <xf numFmtId="4" fontId="22" fillId="2" borderId="0" xfId="2" applyNumberFormat="1" applyFont="1"/>
    <xf numFmtId="164" fontId="30" fillId="2" borderId="45" xfId="2" applyNumberFormat="1" applyFont="1" applyBorder="1" applyAlignment="1">
      <alignment vertical="center"/>
    </xf>
    <xf numFmtId="164" fontId="30" fillId="2" borderId="9" xfId="3" applyFont="1" applyBorder="1" applyAlignment="1">
      <alignment horizontal="center" vertical="center"/>
    </xf>
    <xf numFmtId="0" fontId="30" fillId="2" borderId="9" xfId="2" applyFont="1" applyBorder="1" applyAlignment="1">
      <alignment vertical="center"/>
    </xf>
    <xf numFmtId="164" fontId="30" fillId="2" borderId="9" xfId="3" applyFont="1" applyFill="1" applyBorder="1" applyAlignment="1">
      <alignment vertical="center"/>
    </xf>
    <xf numFmtId="0" fontId="34" fillId="2" borderId="9" xfId="2" applyFont="1" applyBorder="1" applyAlignment="1">
      <alignment vertical="center" wrapText="1"/>
    </xf>
    <xf numFmtId="164" fontId="34" fillId="2" borderId="9" xfId="3" applyFont="1" applyFill="1" applyBorder="1" applyAlignment="1">
      <alignment vertical="center"/>
    </xf>
    <xf numFmtId="4" fontId="26" fillId="2" borderId="0" xfId="2" applyNumberFormat="1" applyFont="1" applyAlignment="1">
      <alignment vertical="center"/>
    </xf>
    <xf numFmtId="0" fontId="24" fillId="2" borderId="9" xfId="2" applyFont="1" applyBorder="1" applyAlignment="1">
      <alignment vertical="center" wrapText="1"/>
    </xf>
    <xf numFmtId="0" fontId="30" fillId="2" borderId="9" xfId="2" applyFont="1" applyBorder="1" applyAlignment="1">
      <alignment horizontal="left" vertical="top" wrapText="1"/>
    </xf>
    <xf numFmtId="164" fontId="30" fillId="2" borderId="9" xfId="3" applyFont="1" applyFill="1" applyBorder="1" applyAlignment="1">
      <alignment horizontal="center" vertical="center"/>
    </xf>
    <xf numFmtId="164" fontId="30" fillId="2" borderId="9" xfId="4" applyFont="1" applyBorder="1" applyAlignment="1">
      <alignment vertical="center"/>
    </xf>
    <xf numFmtId="0" fontId="24" fillId="2" borderId="9" xfId="2" applyFont="1" applyBorder="1" applyAlignment="1">
      <alignment horizontal="left" vertical="center" wrapText="1"/>
    </xf>
    <xf numFmtId="0" fontId="36" fillId="2" borderId="9" xfId="2" applyFont="1" applyBorder="1" applyAlignment="1">
      <alignment vertical="center" wrapText="1"/>
    </xf>
    <xf numFmtId="0" fontId="30" fillId="2" borderId="45" xfId="2" applyFont="1" applyBorder="1" applyAlignment="1">
      <alignment vertical="center" wrapText="1"/>
    </xf>
    <xf numFmtId="164" fontId="30" fillId="2" borderId="0" xfId="2" applyNumberFormat="1" applyFont="1" applyAlignment="1">
      <alignment vertical="center"/>
    </xf>
    <xf numFmtId="0" fontId="30" fillId="2" borderId="0" xfId="2" applyFont="1" applyAlignment="1">
      <alignment vertical="center" wrapText="1"/>
    </xf>
    <xf numFmtId="0" fontId="22" fillId="2" borderId="9" xfId="2" applyFont="1" applyBorder="1" applyAlignment="1">
      <alignment vertical="center"/>
    </xf>
    <xf numFmtId="164" fontId="30" fillId="2" borderId="9" xfId="2" applyNumberFormat="1" applyFont="1" applyBorder="1" applyAlignment="1">
      <alignment vertical="center"/>
    </xf>
    <xf numFmtId="43" fontId="24" fillId="2" borderId="9" xfId="2" applyNumberFormat="1" applyFont="1" applyBorder="1" applyAlignment="1">
      <alignment vertical="center"/>
    </xf>
    <xf numFmtId="0" fontId="24" fillId="2" borderId="45" xfId="2" applyFont="1" applyBorder="1" applyAlignment="1">
      <alignment vertical="center" wrapText="1"/>
    </xf>
    <xf numFmtId="0" fontId="26" fillId="2" borderId="0" xfId="2" applyFont="1" applyAlignment="1">
      <alignment vertical="center"/>
    </xf>
    <xf numFmtId="164" fontId="24" fillId="2" borderId="45" xfId="2" applyNumberFormat="1" applyFont="1" applyBorder="1" applyAlignment="1">
      <alignment vertical="center"/>
    </xf>
    <xf numFmtId="164" fontId="24" fillId="2" borderId="9" xfId="2" applyNumberFormat="1" applyFont="1" applyBorder="1" applyAlignment="1">
      <alignment vertical="center"/>
    </xf>
    <xf numFmtId="164" fontId="37" fillId="2" borderId="9" xfId="2" applyNumberFormat="1" applyFont="1" applyBorder="1" applyAlignment="1">
      <alignment vertical="center"/>
    </xf>
    <xf numFmtId="0" fontId="34" fillId="2" borderId="46" xfId="2" applyFont="1" applyBorder="1" applyAlignment="1">
      <alignment vertical="center" wrapText="1"/>
    </xf>
    <xf numFmtId="164" fontId="34" fillId="2" borderId="46" xfId="2" applyNumberFormat="1" applyFont="1" applyBorder="1" applyAlignment="1">
      <alignment vertical="center"/>
    </xf>
    <xf numFmtId="164" fontId="37" fillId="2" borderId="46" xfId="2" applyNumberFormat="1" applyFont="1" applyBorder="1" applyAlignment="1">
      <alignment vertical="center"/>
    </xf>
    <xf numFmtId="0" fontId="38" fillId="2" borderId="0" xfId="2" applyFont="1" applyAlignment="1">
      <alignment horizontal="left" vertical="top" wrapText="1"/>
    </xf>
    <xf numFmtId="0" fontId="39" fillId="2" borderId="0" xfId="2" applyFont="1" applyAlignment="1">
      <alignment vertical="top" wrapText="1"/>
    </xf>
    <xf numFmtId="0" fontId="30" fillId="2" borderId="0" xfId="2" applyFont="1" applyAlignment="1">
      <alignment vertical="center"/>
    </xf>
    <xf numFmtId="0" fontId="40" fillId="2" borderId="0" xfId="2" applyFont="1"/>
    <xf numFmtId="0" fontId="24" fillId="2" borderId="0" xfId="2" applyFont="1" applyAlignment="1">
      <alignment horizontal="left"/>
    </xf>
    <xf numFmtId="0" fontId="40" fillId="2" borderId="0" xfId="2" applyFont="1" applyAlignment="1">
      <alignment vertical="top"/>
    </xf>
    <xf numFmtId="0" fontId="34" fillId="2" borderId="0" xfId="2" applyFont="1" applyAlignment="1">
      <alignment horizontal="left"/>
    </xf>
    <xf numFmtId="0" fontId="22" fillId="2" borderId="0" xfId="2" applyFont="1" applyAlignment="1">
      <alignment horizontal="left"/>
    </xf>
    <xf numFmtId="0" fontId="34" fillId="2" borderId="0" xfId="2" applyFont="1" applyAlignment="1">
      <alignment vertical="center"/>
    </xf>
    <xf numFmtId="0" fontId="40" fillId="2" borderId="0" xfId="2" applyFont="1" applyAlignment="1">
      <alignment horizontal="left"/>
    </xf>
    <xf numFmtId="0" fontId="30" fillId="2" borderId="0" xfId="2" applyFont="1" applyAlignment="1">
      <alignment horizontal="left"/>
    </xf>
    <xf numFmtId="0" fontId="40" fillId="2" borderId="0" xfId="2" applyFont="1" applyAlignment="1">
      <alignment vertical="center"/>
    </xf>
    <xf numFmtId="0" fontId="33" fillId="2" borderId="0" xfId="2" applyFont="1" applyAlignment="1">
      <alignment horizontal="left"/>
    </xf>
    <xf numFmtId="0" fontId="22" fillId="2" borderId="0" xfId="2" applyFont="1" applyAlignment="1">
      <alignment vertical="center" wrapText="1"/>
    </xf>
    <xf numFmtId="0" fontId="21" fillId="2" borderId="0" xfId="2" applyFont="1"/>
    <xf numFmtId="0" fontId="41" fillId="2" borderId="0" xfId="2" applyFont="1"/>
    <xf numFmtId="0" fontId="42" fillId="2" borderId="0" xfId="2" applyFont="1" applyAlignment="1">
      <alignment horizontal="center"/>
    </xf>
    <xf numFmtId="0" fontId="42" fillId="2" borderId="0" xfId="2" applyFont="1"/>
    <xf numFmtId="0" fontId="43" fillId="2" borderId="0" xfId="2" applyFont="1" applyAlignment="1">
      <alignment vertical="center"/>
    </xf>
    <xf numFmtId="0" fontId="44" fillId="2" borderId="0" xfId="2" applyFont="1"/>
    <xf numFmtId="0" fontId="41" fillId="2" borderId="0" xfId="2" applyFont="1" applyAlignment="1">
      <alignment horizontal="center"/>
    </xf>
    <xf numFmtId="0" fontId="43" fillId="2" borderId="0" xfId="2" applyFont="1"/>
    <xf numFmtId="0" fontId="43" fillId="2" borderId="0" xfId="2" applyFont="1" applyAlignment="1">
      <alignment wrapText="1"/>
    </xf>
    <xf numFmtId="165" fontId="41" fillId="2" borderId="0" xfId="2" quotePrefix="1" applyNumberFormat="1" applyFont="1"/>
    <xf numFmtId="0" fontId="41" fillId="2" borderId="47" xfId="2" applyFont="1" applyBorder="1"/>
    <xf numFmtId="4" fontId="41" fillId="2" borderId="47" xfId="2" quotePrefix="1" applyNumberFormat="1" applyFont="1" applyBorder="1" applyAlignment="1">
      <alignment horizontal="center"/>
    </xf>
    <xf numFmtId="0" fontId="41" fillId="2" borderId="48" xfId="2" applyFont="1" applyBorder="1"/>
    <xf numFmtId="4" fontId="41" fillId="2" borderId="47" xfId="2" quotePrefix="1" applyNumberFormat="1" applyFont="1" applyBorder="1" applyAlignment="1">
      <alignment horizontal="right"/>
    </xf>
    <xf numFmtId="164" fontId="41" fillId="2" borderId="48" xfId="3" applyFont="1" applyBorder="1"/>
    <xf numFmtId="165" fontId="41" fillId="2" borderId="47" xfId="3" quotePrefix="1" applyNumberFormat="1" applyFont="1" applyBorder="1"/>
    <xf numFmtId="165" fontId="42" fillId="2" borderId="49" xfId="3" applyNumberFormat="1" applyFont="1" applyBorder="1"/>
    <xf numFmtId="166" fontId="41" fillId="2" borderId="0" xfId="3" applyNumberFormat="1" applyFont="1" applyBorder="1"/>
    <xf numFmtId="0" fontId="1" fillId="2" borderId="0" xfId="2" applyProtection="1">
      <protection locked="0"/>
    </xf>
    <xf numFmtId="0" fontId="42" fillId="2" borderId="0" xfId="2" applyFont="1" applyAlignment="1">
      <alignment horizontal="left"/>
    </xf>
    <xf numFmtId="0" fontId="45" fillId="2" borderId="0" xfId="2" applyFont="1" applyAlignment="1">
      <alignment horizontal="left"/>
    </xf>
    <xf numFmtId="0" fontId="45" fillId="2" borderId="0" xfId="2" applyFont="1"/>
    <xf numFmtId="0" fontId="48" fillId="2" borderId="0" xfId="5" applyFont="1"/>
    <xf numFmtId="164" fontId="49" fillId="2" borderId="0" xfId="6" applyFont="1"/>
    <xf numFmtId="0" fontId="49" fillId="2" borderId="0" xfId="5" applyFont="1"/>
    <xf numFmtId="0" fontId="43" fillId="2" borderId="0" xfId="2" applyFont="1" applyAlignment="1">
      <alignment horizontal="center"/>
    </xf>
    <xf numFmtId="15" fontId="48" fillId="2" borderId="0" xfId="5" applyNumberFormat="1" applyFont="1"/>
    <xf numFmtId="0" fontId="2" fillId="2" borderId="0" xfId="2" applyFont="1"/>
    <xf numFmtId="0" fontId="49" fillId="2" borderId="50" xfId="5" applyFont="1" applyBorder="1"/>
    <xf numFmtId="0" fontId="48" fillId="2" borderId="51" xfId="5" applyFont="1" applyBorder="1"/>
    <xf numFmtId="0" fontId="49" fillId="2" borderId="51" xfId="5" applyFont="1" applyBorder="1"/>
    <xf numFmtId="164" fontId="49" fillId="2" borderId="52" xfId="6" applyFont="1" applyBorder="1"/>
    <xf numFmtId="0" fontId="49" fillId="2" borderId="22" xfId="5" applyFont="1" applyBorder="1"/>
    <xf numFmtId="0" fontId="50" fillId="2" borderId="0" xfId="5" applyFont="1"/>
    <xf numFmtId="164" fontId="49" fillId="2" borderId="53" xfId="6" applyFont="1" applyBorder="1"/>
    <xf numFmtId="165" fontId="51" fillId="2" borderId="53" xfId="7" applyNumberFormat="1" applyFont="1" applyFill="1" applyBorder="1"/>
    <xf numFmtId="164" fontId="51" fillId="2" borderId="53" xfId="8" applyFont="1" applyFill="1" applyBorder="1"/>
    <xf numFmtId="164" fontId="49" fillId="2" borderId="54" xfId="6" applyFont="1" applyBorder="1"/>
    <xf numFmtId="164" fontId="48" fillId="2" borderId="55" xfId="6" applyFont="1" applyBorder="1"/>
    <xf numFmtId="43" fontId="51" fillId="2" borderId="53" xfId="8" applyNumberFormat="1" applyFont="1" applyBorder="1"/>
    <xf numFmtId="164" fontId="49" fillId="2" borderId="53" xfId="8" applyFont="1" applyBorder="1"/>
    <xf numFmtId="165" fontId="48" fillId="2" borderId="55" xfId="6" applyNumberFormat="1" applyFont="1" applyBorder="1"/>
    <xf numFmtId="164" fontId="48" fillId="2" borderId="0" xfId="6" applyFont="1"/>
    <xf numFmtId="164" fontId="49" fillId="2" borderId="0" xfId="5" applyNumberFormat="1" applyFont="1"/>
    <xf numFmtId="0" fontId="49" fillId="2" borderId="0" xfId="5" applyFont="1" applyAlignment="1">
      <alignment wrapText="1"/>
    </xf>
    <xf numFmtId="164" fontId="49" fillId="2" borderId="53" xfId="5" applyNumberFormat="1" applyFont="1" applyBorder="1"/>
    <xf numFmtId="0" fontId="51" fillId="2" borderId="0" xfId="9" applyFont="1"/>
    <xf numFmtId="164" fontId="52" fillId="2" borderId="53" xfId="7" applyFont="1" applyFill="1" applyBorder="1" applyAlignment="1">
      <alignment horizontal="center"/>
    </xf>
    <xf numFmtId="164" fontId="53" fillId="2" borderId="0" xfId="6" applyFont="1"/>
    <xf numFmtId="164" fontId="49" fillId="2" borderId="22" xfId="6" applyFont="1" applyBorder="1"/>
    <xf numFmtId="43" fontId="49" fillId="2" borderId="53" xfId="6" applyNumberFormat="1" applyFont="1" applyBorder="1"/>
    <xf numFmtId="164" fontId="49" fillId="2" borderId="53" xfId="2" applyNumberFormat="1" applyFont="1" applyBorder="1"/>
    <xf numFmtId="164" fontId="48" fillId="2" borderId="53" xfId="6" applyFont="1" applyBorder="1"/>
    <xf numFmtId="165" fontId="48" fillId="2" borderId="53" xfId="6" applyNumberFormat="1" applyFont="1" applyBorder="1"/>
    <xf numFmtId="0" fontId="49" fillId="2" borderId="0" xfId="6" applyNumberFormat="1" applyFont="1"/>
    <xf numFmtId="165" fontId="48" fillId="2" borderId="56" xfId="6" applyNumberFormat="1" applyFont="1" applyBorder="1"/>
    <xf numFmtId="164" fontId="49" fillId="2" borderId="57" xfId="6" applyFont="1" applyBorder="1"/>
    <xf numFmtId="0" fontId="48" fillId="2" borderId="58" xfId="5" applyFont="1" applyBorder="1"/>
    <xf numFmtId="0" fontId="49" fillId="2" borderId="58" xfId="5" applyFont="1" applyBorder="1"/>
    <xf numFmtId="167" fontId="48" fillId="2" borderId="59" xfId="6" applyNumberFormat="1" applyFont="1" applyBorder="1"/>
    <xf numFmtId="0" fontId="21" fillId="2" borderId="51" xfId="2" applyFont="1" applyBorder="1" applyAlignment="1" applyProtection="1">
      <alignment horizontal="left" vertical="top" wrapText="1"/>
      <protection locked="0"/>
    </xf>
    <xf numFmtId="0" fontId="21" fillId="2" borderId="0" xfId="2" applyFont="1" applyAlignment="1" applyProtection="1">
      <alignment horizontal="left" vertical="top" wrapText="1"/>
      <protection locked="0"/>
    </xf>
    <xf numFmtId="164" fontId="26" fillId="2" borderId="0" xfId="8" applyFont="1" applyFill="1"/>
    <xf numFmtId="0" fontId="41" fillId="2" borderId="0" xfId="5" applyFont="1"/>
    <xf numFmtId="164" fontId="48" fillId="2" borderId="0" xfId="8" applyFont="1"/>
    <xf numFmtId="164" fontId="54" fillId="2" borderId="0" xfId="8" applyFont="1" applyFill="1"/>
    <xf numFmtId="164" fontId="55" fillId="2" borderId="0" xfId="8" applyFont="1" applyFill="1"/>
    <xf numFmtId="0" fontId="56" fillId="2" borderId="0" xfId="5" applyFont="1"/>
    <xf numFmtId="0" fontId="57" fillId="2" borderId="0" xfId="2" applyFont="1" applyAlignment="1">
      <alignment horizontal="center"/>
    </xf>
    <xf numFmtId="0" fontId="4" fillId="2" borderId="0" xfId="10" applyFont="1" applyAlignment="1">
      <alignment vertical="center"/>
    </xf>
    <xf numFmtId="0" fontId="4" fillId="2" borderId="0" xfId="10" applyFont="1" applyAlignment="1">
      <alignment vertical="center" wrapText="1"/>
    </xf>
    <xf numFmtId="10" fontId="0" fillId="2" borderId="0" xfId="11" applyNumberFormat="1" applyFont="1" applyFill="1"/>
    <xf numFmtId="0" fontId="20" fillId="2" borderId="0" xfId="10"/>
    <xf numFmtId="0" fontId="4" fillId="2" borderId="0" xfId="10" applyFont="1" applyAlignment="1">
      <alignment vertical="top" wrapText="1"/>
    </xf>
    <xf numFmtId="0" fontId="2" fillId="2" borderId="50" xfId="10" applyFont="1" applyBorder="1" applyAlignment="1">
      <alignment horizontal="center"/>
    </xf>
    <xf numFmtId="0" fontId="2" fillId="2" borderId="51" xfId="10" applyFont="1" applyBorder="1" applyAlignment="1">
      <alignment horizontal="center"/>
    </xf>
    <xf numFmtId="0" fontId="2" fillId="2" borderId="52" xfId="10" applyFont="1" applyBorder="1" applyAlignment="1">
      <alignment horizontal="center"/>
    </xf>
    <xf numFmtId="0" fontId="2" fillId="2" borderId="22" xfId="10" applyFont="1" applyBorder="1" applyAlignment="1">
      <alignment horizontal="center"/>
    </xf>
    <xf numFmtId="0" fontId="2" fillId="2" borderId="0" xfId="10" applyFont="1" applyAlignment="1">
      <alignment horizontal="center"/>
    </xf>
    <xf numFmtId="10" fontId="2" fillId="2" borderId="0" xfId="11" applyNumberFormat="1" applyFont="1" applyFill="1" applyBorder="1" applyAlignment="1">
      <alignment horizontal="center"/>
    </xf>
    <xf numFmtId="0" fontId="2" fillId="2" borderId="53" xfId="10" applyFont="1" applyBorder="1" applyAlignment="1">
      <alignment horizontal="center"/>
    </xf>
    <xf numFmtId="0" fontId="2" fillId="2" borderId="22" xfId="10" applyFont="1" applyBorder="1" applyAlignment="1">
      <alignment vertical="center"/>
    </xf>
    <xf numFmtId="0" fontId="20" fillId="2" borderId="0" xfId="10" applyAlignment="1">
      <alignment horizontal="left" vertical="center"/>
    </xf>
    <xf numFmtId="0" fontId="2" fillId="2" borderId="0" xfId="10" applyFont="1" applyAlignment="1">
      <alignment vertical="center"/>
    </xf>
    <xf numFmtId="10" fontId="0" fillId="2" borderId="0" xfId="11" applyNumberFormat="1" applyFont="1" applyFill="1" applyBorder="1"/>
    <xf numFmtId="0" fontId="20" fillId="2" borderId="53" xfId="10" applyBorder="1"/>
    <xf numFmtId="0" fontId="2" fillId="2" borderId="22" xfId="10" applyFont="1" applyBorder="1"/>
    <xf numFmtId="0" fontId="8" fillId="2" borderId="0" xfId="10" applyFont="1" applyAlignment="1">
      <alignment horizontal="left" wrapText="1"/>
    </xf>
    <xf numFmtId="0" fontId="20" fillId="2" borderId="0" xfId="10" applyAlignment="1">
      <alignment wrapText="1"/>
    </xf>
    <xf numFmtId="0" fontId="2" fillId="2" borderId="0" xfId="10" applyFont="1" applyAlignment="1">
      <alignment wrapText="1"/>
    </xf>
    <xf numFmtId="0" fontId="20" fillId="2" borderId="0" xfId="10" applyAlignment="1">
      <alignment horizontal="left" wrapText="1"/>
    </xf>
    <xf numFmtId="0" fontId="20" fillId="2" borderId="0" xfId="10" applyAlignment="1">
      <alignment horizontal="left"/>
    </xf>
    <xf numFmtId="0" fontId="2" fillId="2" borderId="14" xfId="10" applyFont="1" applyBorder="1" applyAlignment="1">
      <alignment horizontal="center" vertical="center" wrapText="1"/>
    </xf>
    <xf numFmtId="0" fontId="2" fillId="2" borderId="5" xfId="10" applyFont="1" applyBorder="1" applyAlignment="1">
      <alignment horizontal="center" vertical="center" wrapText="1"/>
    </xf>
    <xf numFmtId="0" fontId="2" fillId="2" borderId="60" xfId="10" applyFont="1" applyBorder="1" applyAlignment="1">
      <alignment horizontal="center" vertical="center" wrapText="1"/>
    </xf>
    <xf numFmtId="0" fontId="2" fillId="2" borderId="61" xfId="10" applyFont="1" applyBorder="1" applyAlignment="1">
      <alignment horizontal="center" vertical="center" wrapText="1"/>
    </xf>
    <xf numFmtId="0" fontId="2" fillId="2" borderId="2" xfId="10" applyFont="1" applyBorder="1" applyAlignment="1">
      <alignment horizontal="center" vertical="center" wrapText="1"/>
    </xf>
    <xf numFmtId="0" fontId="2" fillId="2" borderId="17" xfId="10" applyFont="1" applyBorder="1" applyAlignment="1">
      <alignment horizontal="center" vertical="center" wrapText="1"/>
    </xf>
    <xf numFmtId="0" fontId="20" fillId="2" borderId="0" xfId="10" applyAlignment="1">
      <alignment vertical="center"/>
    </xf>
    <xf numFmtId="0" fontId="2" fillId="2" borderId="4" xfId="10" applyFont="1" applyBorder="1" applyAlignment="1">
      <alignment horizontal="center" vertical="center" wrapText="1"/>
    </xf>
    <xf numFmtId="10" fontId="2" fillId="2" borderId="5" xfId="11" applyNumberFormat="1" applyFont="1" applyFill="1" applyBorder="1" applyAlignment="1">
      <alignment horizontal="center" vertical="center" wrapText="1"/>
    </xf>
    <xf numFmtId="0" fontId="2" fillId="2" borderId="5" xfId="10" applyFont="1" applyBorder="1" applyAlignment="1">
      <alignment horizontal="center" vertical="center" wrapText="1"/>
    </xf>
    <xf numFmtId="0" fontId="2" fillId="2" borderId="21" xfId="10" applyFont="1" applyBorder="1" applyAlignment="1">
      <alignment horizontal="center" vertical="center" wrapText="1"/>
    </xf>
    <xf numFmtId="0" fontId="8" fillId="2" borderId="14" xfId="10" applyFont="1" applyBorder="1" applyAlignment="1">
      <alignment vertical="center" wrapText="1"/>
    </xf>
    <xf numFmtId="0" fontId="8" fillId="2" borderId="5" xfId="10" applyFont="1" applyBorder="1" applyAlignment="1">
      <alignment vertical="center"/>
    </xf>
    <xf numFmtId="43" fontId="58" fillId="2" borderId="5" xfId="10" applyNumberFormat="1" applyFont="1" applyBorder="1" applyAlignment="1">
      <alignment vertical="center"/>
    </xf>
    <xf numFmtId="10" fontId="8" fillId="2" borderId="5" xfId="11" applyNumberFormat="1" applyFont="1" applyFill="1" applyBorder="1" applyAlignment="1">
      <alignment vertical="center"/>
    </xf>
    <xf numFmtId="43" fontId="8" fillId="2" borderId="5" xfId="12" applyFont="1" applyFill="1" applyBorder="1" applyAlignment="1">
      <alignment vertical="center"/>
    </xf>
    <xf numFmtId="0" fontId="8" fillId="2" borderId="15" xfId="10" applyFont="1" applyBorder="1" applyAlignment="1">
      <alignment vertical="center"/>
    </xf>
    <xf numFmtId="0" fontId="8" fillId="2" borderId="0" xfId="10" applyFont="1" applyAlignment="1">
      <alignment vertical="center"/>
    </xf>
    <xf numFmtId="0" fontId="8" fillId="2" borderId="14" xfId="10" applyFont="1" applyBorder="1" applyAlignment="1">
      <alignment wrapText="1"/>
    </xf>
    <xf numFmtId="43" fontId="58" fillId="2" borderId="5" xfId="12" applyFont="1" applyFill="1" applyBorder="1" applyAlignment="1">
      <alignment vertical="center"/>
    </xf>
    <xf numFmtId="0" fontId="2" fillId="2" borderId="5" xfId="10" applyFont="1" applyBorder="1" applyAlignment="1">
      <alignment vertical="center"/>
    </xf>
    <xf numFmtId="0" fontId="2" fillId="2" borderId="14" xfId="10" applyFont="1" applyBorder="1"/>
    <xf numFmtId="0" fontId="2" fillId="2" borderId="5" xfId="10" applyFont="1" applyBorder="1"/>
    <xf numFmtId="10" fontId="2" fillId="2" borderId="5" xfId="11" applyNumberFormat="1" applyFont="1" applyFill="1" applyBorder="1"/>
    <xf numFmtId="0" fontId="2" fillId="2" borderId="15" xfId="10" applyFont="1" applyBorder="1"/>
    <xf numFmtId="0" fontId="20" fillId="2" borderId="14" xfId="10" applyBorder="1"/>
    <xf numFmtId="0" fontId="20" fillId="2" borderId="5" xfId="10" applyBorder="1"/>
    <xf numFmtId="10" fontId="0" fillId="2" borderId="5" xfId="11" applyNumberFormat="1" applyFont="1" applyFill="1" applyBorder="1"/>
    <xf numFmtId="0" fontId="20" fillId="2" borderId="15" xfId="10" applyBorder="1"/>
    <xf numFmtId="0" fontId="20" fillId="2" borderId="22" xfId="10" applyBorder="1"/>
    <xf numFmtId="0" fontId="21" fillId="2" borderId="22" xfId="10" applyFont="1" applyBorder="1" applyAlignment="1">
      <alignment horizontal="left" vertical="top" wrapText="1"/>
    </xf>
    <xf numFmtId="0" fontId="21" fillId="2" borderId="0" xfId="10" applyFont="1" applyAlignment="1">
      <alignment horizontal="left" vertical="top" wrapText="1"/>
    </xf>
    <xf numFmtId="0" fontId="21" fillId="2" borderId="53" xfId="10" applyFont="1" applyBorder="1" applyAlignment="1">
      <alignment horizontal="left" vertical="top" wrapText="1"/>
    </xf>
    <xf numFmtId="0" fontId="59" fillId="2" borderId="22" xfId="10" applyFont="1" applyBorder="1"/>
    <xf numFmtId="0" fontId="59" fillId="2" borderId="0" xfId="10" applyFont="1"/>
    <xf numFmtId="10" fontId="0" fillId="2" borderId="0" xfId="11" applyNumberFormat="1" applyFont="1" applyFill="1" applyBorder="1" applyAlignment="1">
      <alignment vertical="center"/>
    </xf>
    <xf numFmtId="0" fontId="20" fillId="2" borderId="0" xfId="10" applyAlignment="1">
      <alignment horizontal="center"/>
    </xf>
    <xf numFmtId="0" fontId="60" fillId="2" borderId="22" xfId="10" applyFont="1" applyBorder="1" applyAlignment="1">
      <alignment horizontal="center"/>
    </xf>
    <xf numFmtId="0" fontId="60" fillId="2" borderId="0" xfId="10" applyFont="1" applyAlignment="1">
      <alignment horizontal="center"/>
    </xf>
    <xf numFmtId="0" fontId="61" fillId="2" borderId="0" xfId="10" applyFont="1"/>
    <xf numFmtId="0" fontId="38" fillId="2" borderId="0" xfId="10" applyFont="1"/>
    <xf numFmtId="0" fontId="60" fillId="2" borderId="0" xfId="10" applyFont="1"/>
    <xf numFmtId="0" fontId="38" fillId="2" borderId="0" xfId="10" applyFont="1" applyAlignment="1">
      <alignment vertical="center"/>
    </xf>
    <xf numFmtId="0" fontId="38" fillId="2" borderId="53" xfId="10" applyFont="1" applyBorder="1"/>
    <xf numFmtId="0" fontId="62" fillId="2" borderId="57" xfId="10" applyFont="1" applyBorder="1" applyAlignment="1">
      <alignment horizontal="center"/>
    </xf>
    <xf numFmtId="0" fontId="62" fillId="2" borderId="58" xfId="10" applyFont="1" applyBorder="1" applyAlignment="1">
      <alignment horizontal="center"/>
    </xf>
    <xf numFmtId="0" fontId="38" fillId="2" borderId="58" xfId="10" applyFont="1" applyBorder="1"/>
    <xf numFmtId="0" fontId="62" fillId="2" borderId="58" xfId="10" applyFont="1" applyBorder="1"/>
    <xf numFmtId="0" fontId="38" fillId="2" borderId="59" xfId="10" applyFont="1" applyBorder="1"/>
    <xf numFmtId="0" fontId="4" fillId="2" borderId="0" xfId="13" applyFont="1" applyAlignment="1">
      <alignment vertical="center" wrapText="1"/>
    </xf>
    <xf numFmtId="0" fontId="4" fillId="2" borderId="0" xfId="13" applyFont="1" applyAlignment="1" applyProtection="1">
      <alignment vertical="center" wrapText="1"/>
      <protection locked="0"/>
    </xf>
    <xf numFmtId="0" fontId="8" fillId="2" borderId="0" xfId="13" applyAlignment="1" applyProtection="1">
      <alignment wrapText="1"/>
      <protection locked="0"/>
    </xf>
    <xf numFmtId="0" fontId="8" fillId="2" borderId="0" xfId="13" applyAlignment="1">
      <alignment wrapText="1"/>
    </xf>
    <xf numFmtId="0" fontId="4" fillId="2" borderId="0" xfId="13" applyFont="1" applyAlignment="1" applyProtection="1">
      <alignment vertical="top" wrapText="1"/>
      <protection locked="0"/>
    </xf>
    <xf numFmtId="0" fontId="8" fillId="2" borderId="0" xfId="13" applyAlignment="1">
      <alignment horizontal="center" wrapText="1"/>
    </xf>
    <xf numFmtId="0" fontId="8" fillId="2" borderId="0" xfId="13" applyAlignment="1" applyProtection="1">
      <alignment horizontal="center" wrapText="1"/>
      <protection locked="0"/>
    </xf>
    <xf numFmtId="0" fontId="8" fillId="2" borderId="0" xfId="13" applyAlignment="1">
      <alignment vertical="center" wrapText="1"/>
    </xf>
    <xf numFmtId="0" fontId="8" fillId="2" borderId="0" xfId="13" applyAlignment="1" applyProtection="1">
      <alignment horizontal="left" vertical="center" wrapText="1"/>
      <protection locked="0"/>
    </xf>
    <xf numFmtId="0" fontId="8" fillId="2" borderId="0" xfId="13" applyAlignment="1" applyProtection="1">
      <alignment vertical="center" wrapText="1"/>
      <protection locked="0"/>
    </xf>
    <xf numFmtId="0" fontId="8" fillId="2" borderId="0" xfId="13" applyAlignment="1">
      <alignment horizontal="left" vertical="top" wrapText="1"/>
    </xf>
    <xf numFmtId="0" fontId="8" fillId="2" borderId="0" xfId="13" applyAlignment="1" applyProtection="1">
      <alignment horizontal="left" wrapText="1"/>
      <protection locked="0"/>
    </xf>
    <xf numFmtId="0" fontId="8" fillId="2" borderId="10" xfId="13" applyBorder="1" applyAlignment="1" applyProtection="1">
      <alignment horizontal="center" vertical="center" wrapText="1"/>
      <protection locked="0"/>
    </xf>
    <xf numFmtId="0" fontId="8" fillId="2" borderId="11" xfId="13" applyBorder="1" applyAlignment="1" applyProtection="1">
      <alignment horizontal="center" vertical="center" wrapText="1"/>
      <protection locked="0"/>
    </xf>
    <xf numFmtId="0" fontId="8" fillId="2" borderId="13" xfId="13" applyBorder="1" applyAlignment="1" applyProtection="1">
      <alignment horizontal="center" vertical="center" wrapText="1"/>
      <protection locked="0"/>
    </xf>
    <xf numFmtId="0" fontId="8" fillId="2" borderId="14" xfId="13" applyBorder="1" applyAlignment="1" applyProtection="1">
      <alignment horizontal="center" vertical="center" wrapText="1"/>
      <protection locked="0"/>
    </xf>
    <xf numFmtId="0" fontId="8" fillId="2" borderId="5" xfId="13" applyBorder="1" applyAlignment="1" applyProtection="1">
      <alignment horizontal="center" vertical="center" wrapText="1"/>
      <protection locked="0"/>
    </xf>
    <xf numFmtId="0" fontId="8" fillId="2" borderId="15" xfId="13" applyBorder="1" applyAlignment="1" applyProtection="1">
      <alignment horizontal="center" vertical="center" wrapText="1"/>
      <protection locked="0"/>
    </xf>
    <xf numFmtId="0" fontId="8" fillId="2" borderId="26" xfId="13" applyBorder="1" applyAlignment="1" applyProtection="1">
      <alignment horizontal="center" vertical="center" wrapText="1"/>
      <protection locked="0"/>
    </xf>
    <xf numFmtId="0" fontId="8" fillId="2" borderId="27" xfId="13" applyBorder="1" applyAlignment="1" applyProtection="1">
      <alignment horizontal="center" vertical="center" wrapText="1"/>
      <protection locked="0"/>
    </xf>
    <xf numFmtId="0" fontId="6" fillId="2" borderId="27" xfId="13" applyFont="1" applyBorder="1" applyAlignment="1" applyProtection="1">
      <alignment horizontal="center" vertical="center" wrapText="1"/>
      <protection locked="0"/>
    </xf>
    <xf numFmtId="0" fontId="21" fillId="2" borderId="27" xfId="13" applyFont="1" applyBorder="1" applyAlignment="1" applyProtection="1">
      <alignment horizontal="center" vertical="center" wrapText="1"/>
      <protection locked="0"/>
    </xf>
    <xf numFmtId="0" fontId="21" fillId="2" borderId="28" xfId="13" applyFont="1" applyBorder="1" applyAlignment="1" applyProtection="1">
      <alignment horizontal="center" vertical="center" wrapText="1"/>
      <protection locked="0"/>
    </xf>
    <xf numFmtId="0" fontId="64" fillId="2" borderId="62" xfId="14" applyFont="1" applyBorder="1" applyAlignment="1">
      <alignment wrapText="1"/>
    </xf>
    <xf numFmtId="164" fontId="8" fillId="2" borderId="47" xfId="4" applyFont="1" applyBorder="1" applyAlignment="1" applyProtection="1">
      <alignment wrapText="1"/>
      <protection locked="0"/>
    </xf>
    <xf numFmtId="0" fontId="8" fillId="2" borderId="47" xfId="13" applyBorder="1" applyAlignment="1" applyProtection="1">
      <alignment wrapText="1"/>
      <protection locked="0"/>
    </xf>
    <xf numFmtId="164" fontId="8" fillId="2" borderId="54" xfId="4" applyFont="1" applyBorder="1" applyAlignment="1" applyProtection="1">
      <alignment wrapText="1"/>
      <protection locked="0"/>
    </xf>
    <xf numFmtId="0" fontId="8" fillId="2" borderId="20" xfId="13" applyBorder="1" applyAlignment="1" applyProtection="1">
      <alignment wrapText="1"/>
      <protection locked="0"/>
    </xf>
    <xf numFmtId="164" fontId="8" fillId="2" borderId="4" xfId="4" applyFont="1" applyBorder="1" applyAlignment="1" applyProtection="1">
      <alignment wrapText="1"/>
      <protection locked="0"/>
    </xf>
    <xf numFmtId="14" fontId="8" fillId="2" borderId="4" xfId="13" applyNumberFormat="1" applyBorder="1" applyAlignment="1" applyProtection="1">
      <alignment wrapText="1"/>
      <protection locked="0"/>
    </xf>
    <xf numFmtId="0" fontId="8" fillId="2" borderId="4" xfId="13" applyBorder="1" applyAlignment="1" applyProtection="1">
      <alignment wrapText="1"/>
      <protection locked="0"/>
    </xf>
    <xf numFmtId="164" fontId="8" fillId="2" borderId="21" xfId="4" applyFont="1" applyBorder="1" applyAlignment="1" applyProtection="1">
      <alignment wrapText="1"/>
      <protection locked="0"/>
    </xf>
    <xf numFmtId="0" fontId="8" fillId="2" borderId="14" xfId="13" applyBorder="1" applyAlignment="1" applyProtection="1">
      <alignment wrapText="1"/>
      <protection locked="0"/>
    </xf>
    <xf numFmtId="164" fontId="8" fillId="2" borderId="5" xfId="4" applyFont="1" applyBorder="1" applyAlignment="1" applyProtection="1">
      <alignment wrapText="1"/>
      <protection locked="0"/>
    </xf>
    <xf numFmtId="14" fontId="8" fillId="2" borderId="5" xfId="13" applyNumberFormat="1" applyBorder="1" applyAlignment="1" applyProtection="1">
      <alignment wrapText="1"/>
      <protection locked="0"/>
    </xf>
    <xf numFmtId="0" fontId="8" fillId="2" borderId="5" xfId="13" applyBorder="1" applyAlignment="1" applyProtection="1">
      <alignment wrapText="1"/>
      <protection locked="0"/>
    </xf>
    <xf numFmtId="164" fontId="8" fillId="2" borderId="15" xfId="4" applyFont="1" applyBorder="1" applyAlignment="1" applyProtection="1">
      <alignment wrapText="1"/>
      <protection locked="0"/>
    </xf>
    <xf numFmtId="0" fontId="9" fillId="2" borderId="9" xfId="15" applyFont="1" applyBorder="1" applyAlignment="1">
      <alignment horizontal="left" vertical="top" wrapText="1"/>
    </xf>
    <xf numFmtId="0" fontId="9" fillId="2" borderId="9" xfId="15" applyFont="1" applyBorder="1" applyAlignment="1">
      <alignment horizontal="left" vertical="center" wrapText="1"/>
    </xf>
    <xf numFmtId="0" fontId="8" fillId="2" borderId="5" xfId="13" applyBorder="1" applyAlignment="1" applyProtection="1">
      <alignment vertical="center" wrapText="1"/>
      <protection locked="0"/>
    </xf>
    <xf numFmtId="0" fontId="8" fillId="2" borderId="16" xfId="13" applyBorder="1" applyAlignment="1" applyProtection="1">
      <alignment wrapText="1"/>
      <protection locked="0"/>
    </xf>
    <xf numFmtId="164" fontId="8" fillId="2" borderId="2" xfId="4" applyFont="1" applyBorder="1" applyAlignment="1" applyProtection="1">
      <alignment wrapText="1"/>
      <protection locked="0"/>
    </xf>
    <xf numFmtId="14" fontId="8" fillId="2" borderId="2" xfId="13" applyNumberFormat="1" applyBorder="1" applyAlignment="1" applyProtection="1">
      <alignment wrapText="1"/>
      <protection locked="0"/>
    </xf>
    <xf numFmtId="0" fontId="8" fillId="2" borderId="2" xfId="13" applyBorder="1" applyAlignment="1" applyProtection="1">
      <alignment wrapText="1"/>
      <protection locked="0"/>
    </xf>
    <xf numFmtId="164" fontId="8" fillId="2" borderId="17" xfId="4" applyFont="1" applyBorder="1" applyAlignment="1" applyProtection="1">
      <alignment wrapText="1"/>
      <protection locked="0"/>
    </xf>
    <xf numFmtId="0" fontId="8" fillId="2" borderId="63" xfId="13" applyBorder="1" applyAlignment="1" applyProtection="1">
      <alignment wrapText="1"/>
      <protection locked="0"/>
    </xf>
    <xf numFmtId="164" fontId="8" fillId="2" borderId="64" xfId="4" applyFont="1" applyBorder="1" applyAlignment="1" applyProtection="1">
      <alignment wrapText="1"/>
      <protection locked="0"/>
    </xf>
    <xf numFmtId="14" fontId="8" fillId="2" borderId="64" xfId="13" applyNumberFormat="1" applyBorder="1" applyAlignment="1" applyProtection="1">
      <alignment wrapText="1"/>
      <protection locked="0"/>
    </xf>
    <xf numFmtId="0" fontId="8" fillId="2" borderId="64" xfId="13" applyBorder="1" applyAlignment="1" applyProtection="1">
      <alignment wrapText="1"/>
      <protection locked="0"/>
    </xf>
    <xf numFmtId="164" fontId="8" fillId="2" borderId="65" xfId="4" applyFont="1" applyBorder="1" applyAlignment="1" applyProtection="1">
      <alignment wrapText="1"/>
      <protection locked="0"/>
    </xf>
    <xf numFmtId="0" fontId="8" fillId="2" borderId="22" xfId="13" applyBorder="1" applyAlignment="1" applyProtection="1">
      <alignment wrapText="1"/>
      <protection locked="0"/>
    </xf>
    <xf numFmtId="164" fontId="8" fillId="2" borderId="0" xfId="4" applyFont="1" applyBorder="1" applyAlignment="1" applyProtection="1">
      <alignment wrapText="1"/>
      <protection locked="0"/>
    </xf>
    <xf numFmtId="14" fontId="8" fillId="2" borderId="0" xfId="13" applyNumberFormat="1" applyAlignment="1" applyProtection="1">
      <alignment wrapText="1"/>
      <protection locked="0"/>
    </xf>
    <xf numFmtId="164" fontId="8" fillId="2" borderId="53" xfId="4" applyFont="1" applyBorder="1" applyAlignment="1" applyProtection="1">
      <alignment wrapText="1"/>
      <protection locked="0"/>
    </xf>
    <xf numFmtId="0" fontId="64" fillId="2" borderId="22" xfId="14" applyFont="1" applyBorder="1" applyAlignment="1">
      <alignment wrapText="1"/>
    </xf>
    <xf numFmtId="0" fontId="8" fillId="2" borderId="63" xfId="13" applyBorder="1" applyAlignment="1" applyProtection="1">
      <alignment horizontal="left" wrapText="1"/>
      <protection locked="0"/>
    </xf>
    <xf numFmtId="0" fontId="8" fillId="2" borderId="20" xfId="13" applyBorder="1" applyAlignment="1" applyProtection="1">
      <alignment horizontal="left" wrapText="1"/>
      <protection locked="0"/>
    </xf>
    <xf numFmtId="0" fontId="8" fillId="2" borderId="14" xfId="13" applyBorder="1" applyAlignment="1" applyProtection="1">
      <alignment horizontal="left" wrapText="1"/>
      <protection locked="0"/>
    </xf>
    <xf numFmtId="0" fontId="8" fillId="2" borderId="16" xfId="13" applyBorder="1" applyAlignment="1" applyProtection="1">
      <alignment horizontal="left" wrapText="1"/>
      <protection locked="0"/>
    </xf>
    <xf numFmtId="0" fontId="2" fillId="2" borderId="66" xfId="13" applyFont="1" applyBorder="1" applyAlignment="1" applyProtection="1">
      <alignment horizontal="center" wrapText="1"/>
      <protection locked="0"/>
    </xf>
    <xf numFmtId="164" fontId="2" fillId="2" borderId="67" xfId="13" applyNumberFormat="1" applyFont="1" applyBorder="1" applyAlignment="1" applyProtection="1">
      <alignment horizontal="center" wrapText="1"/>
      <protection locked="0"/>
    </xf>
    <xf numFmtId="0" fontId="2" fillId="2" borderId="67" xfId="13" applyFont="1" applyBorder="1" applyAlignment="1" applyProtection="1">
      <alignment horizontal="center" wrapText="1"/>
      <protection locked="0"/>
    </xf>
    <xf numFmtId="164" fontId="2" fillId="2" borderId="68" xfId="13" applyNumberFormat="1" applyFont="1" applyBorder="1" applyAlignment="1" applyProtection="1">
      <alignment horizontal="center" wrapText="1"/>
      <protection locked="0"/>
    </xf>
    <xf numFmtId="164" fontId="8" fillId="2" borderId="0" xfId="13" applyNumberFormat="1" applyAlignment="1" applyProtection="1">
      <alignment wrapText="1"/>
      <protection locked="0"/>
    </xf>
    <xf numFmtId="164" fontId="8" fillId="2" borderId="0" xfId="13" applyNumberFormat="1" applyAlignment="1">
      <alignment wrapText="1"/>
    </xf>
    <xf numFmtId="0" fontId="8" fillId="2" borderId="0" xfId="13" applyAlignment="1" applyProtection="1">
      <alignment horizontal="left" vertical="center" wrapText="1"/>
      <protection locked="0"/>
    </xf>
    <xf numFmtId="0" fontId="2" fillId="2" borderId="7" xfId="13" applyFont="1" applyBorder="1" applyAlignment="1" applyProtection="1">
      <alignment horizontal="center" wrapText="1"/>
      <protection locked="0"/>
    </xf>
    <xf numFmtId="0" fontId="65" fillId="2" borderId="0" xfId="13" applyFont="1" applyAlignment="1" applyProtection="1">
      <alignment horizontal="center" wrapText="1"/>
      <protection locked="0"/>
    </xf>
    <xf numFmtId="0" fontId="65" fillId="2" borderId="8" xfId="13" applyFont="1" applyBorder="1" applyAlignment="1" applyProtection="1">
      <alignment horizontal="center" wrapText="1"/>
      <protection locked="0"/>
    </xf>
  </cellXfs>
  <cellStyles count="16">
    <cellStyle name="Comma" xfId="1" builtinId="3"/>
    <cellStyle name="Comma 10 2" xfId="8" xr:uid="{D32D8C75-2491-4B85-81C8-3F79196BE8B5}"/>
    <cellStyle name="Comma 2" xfId="3" xr:uid="{41786DAE-A8F7-4E48-BB8F-AED881C59380}"/>
    <cellStyle name="Comma 2 2" xfId="4" xr:uid="{14A4BEF5-FE3D-42C8-91ED-72CC6A33A06D}"/>
    <cellStyle name="Comma 2 40" xfId="6" xr:uid="{880BD9E8-1076-4261-B3B0-11BD2586F5CB}"/>
    <cellStyle name="Comma 3" xfId="12" xr:uid="{35758254-C2E1-425E-89D5-4DF27FC07FE4}"/>
    <cellStyle name="Comma 4 10" xfId="7" xr:uid="{4E5C8599-9660-48F8-9A9B-2171B1ABEC63}"/>
    <cellStyle name="Normal" xfId="0" builtinId="0"/>
    <cellStyle name="Normal 2" xfId="2" xr:uid="{0B79F7D9-426F-4499-A376-8893DBC838BC}"/>
    <cellStyle name="Normal 2 2" xfId="5" xr:uid="{126E65E7-5FBD-410D-9162-1F47FE6232C9}"/>
    <cellStyle name="Normal 2 3" xfId="13" xr:uid="{6EFBEA8F-05B0-4E2E-9886-03767A714674}"/>
    <cellStyle name="Normal 3" xfId="10" xr:uid="{199F9BCA-1227-4E58-825F-D4FE15D713F6}"/>
    <cellStyle name="Normal 3 2" xfId="15" xr:uid="{41BE443F-6934-4025-9712-C35EA8AEC0FF}"/>
    <cellStyle name="Normal 4" xfId="14" xr:uid="{9AFC5943-8282-4B29-BCDC-B7DDD6A54D12}"/>
    <cellStyle name="Normal 4 9" xfId="9" xr:uid="{CCF5D7CA-018B-4D2A-B4F8-D8B444536330}"/>
    <cellStyle name="Percent 2" xfId="11" xr:uid="{C5801EA4-A906-4FB5-B486-F92BF6C27ED7}"/>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ement%20of%20Cash%20Flow%20-%202nd%20Quarter%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bo-pc4\PBO%20-%20Files\Annual%20Budget%20CY%202022-arden\WORK%20TRANSFER%20TO%20PC4\FDPP%202023\FDPP-%202ND%20QUARTER%202023\1.%202023%20CASH%20ADVANCE%20UPDATED%20BALANCE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vernment equity 2022"/>
      <sheetName val="Sheet3"/>
      <sheetName val="Analysis"/>
      <sheetName val="NOTE"/>
      <sheetName val="financial position"/>
      <sheetName val="detailedposition.edited"/>
      <sheetName val="financial performance"/>
      <sheetName val="DETAILED.financial performance"/>
      <sheetName val="CASH FLOW"/>
      <sheetName val="PRE DEC"/>
      <sheetName val="rrr"/>
      <sheetName val="cash iv vaults"/>
      <sheetName val="Cashinbanks "/>
      <sheetName val="timedeposit"/>
      <sheetName val="receivables"/>
      <sheetName val="cash advance"/>
      <sheetName val="INTEREST RECEIVABLE"/>
      <sheetName val="LOANS RECEIVABLE"/>
      <sheetName val="receivables-2"/>
      <sheetName val="due from other funds"/>
      <sheetName val="OTHER RECEIVABLES"/>
      <sheetName val="OTHER RECEIVABLE-PENALTIES "/>
      <sheetName val="inventories "/>
      <sheetName val="advances to contractors "/>
      <sheetName val="current liabilities"/>
      <sheetName val="loans payable"/>
      <sheetName val="duetoNGAS"/>
      <sheetName val="DuetoLGU  "/>
      <sheetName val="due to other funds"/>
      <sheetName val="TRUST LIABILITES"/>
      <sheetName val="GUARANTY DEPOSIT"/>
      <sheetName val="Deferred Real Property Tax )"/>
      <sheetName val="summary prePOST"/>
      <sheetName val="Sheet2"/>
      <sheetName val="Sheet1"/>
    </sheetNames>
    <sheetDataSet>
      <sheetData sheetId="0" refreshError="1"/>
      <sheetData sheetId="1" refreshError="1"/>
      <sheetData sheetId="2" refreshError="1"/>
      <sheetData sheetId="3" refreshError="1"/>
      <sheetData sheetId="4" refreshError="1"/>
      <sheetData sheetId="5">
        <row r="14">
          <cell r="J14">
            <v>4360793077.0899992</v>
          </cell>
        </row>
      </sheetData>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2022"/>
      <sheetName val="4thQTR  final"/>
      <sheetName val="january 2023"/>
      <sheetName val="february 2023 "/>
      <sheetName val="march 2023"/>
      <sheetName val="1stQTR 2023"/>
      <sheetName val="1stQTR 2023 DILG"/>
      <sheetName val="Form 12 - UCA"/>
      <sheetName val="APRIL 2023"/>
      <sheetName val="MAY 2023"/>
      <sheetName val="JUNE 2023"/>
      <sheetName val="2ndQTR "/>
      <sheetName val="Form 12 - UCA (2nd)"/>
      <sheetName val="JULY 2023"/>
    </sheetNames>
    <sheetDataSet>
      <sheetData sheetId="0"/>
      <sheetData sheetId="1"/>
      <sheetData sheetId="2"/>
      <sheetData sheetId="3"/>
      <sheetData sheetId="4"/>
      <sheetData sheetId="5"/>
      <sheetData sheetId="6"/>
      <sheetData sheetId="7"/>
      <sheetData sheetId="8"/>
      <sheetData sheetId="9"/>
      <sheetData sheetId="10"/>
      <sheetData sheetId="11">
        <row r="102">
          <cell r="A102" t="str">
            <v>Rachel S. Jose</v>
          </cell>
          <cell r="B102">
            <v>131400</v>
          </cell>
        </row>
        <row r="103">
          <cell r="A103" t="str">
            <v>Ma. Richelle M. Raguindin</v>
          </cell>
          <cell r="B103">
            <v>705900</v>
          </cell>
        </row>
        <row r="106">
          <cell r="A106" t="str">
            <v>Wilfreda Vicente</v>
          </cell>
          <cell r="B106">
            <v>250000</v>
          </cell>
        </row>
        <row r="112">
          <cell r="A112" t="str">
            <v>Rodolfo M. Cortez</v>
          </cell>
          <cell r="B112">
            <v>20000</v>
          </cell>
        </row>
        <row r="113">
          <cell r="A113" t="str">
            <v>Rodolfo M. Cortez</v>
          </cell>
          <cell r="B113">
            <v>30000</v>
          </cell>
        </row>
        <row r="116">
          <cell r="A116" t="str">
            <v>Melody Claire Sison</v>
          </cell>
          <cell r="B116">
            <v>200000</v>
          </cell>
        </row>
        <row r="117">
          <cell r="A117" t="str">
            <v>Alex Sevilla</v>
          </cell>
          <cell r="B117">
            <v>140000</v>
          </cell>
        </row>
        <row r="120">
          <cell r="A120" t="str">
            <v>Maria Luisa A. Elduayan</v>
          </cell>
          <cell r="B120">
            <v>1424800</v>
          </cell>
        </row>
        <row r="121">
          <cell r="A121" t="str">
            <v>Nely Pioquinto</v>
          </cell>
          <cell r="B121">
            <v>562064.25</v>
          </cell>
        </row>
        <row r="126">
          <cell r="A126" t="str">
            <v>Edwin B. Sison</v>
          </cell>
          <cell r="B126">
            <v>200000</v>
          </cell>
        </row>
        <row r="128">
          <cell r="A128" t="str">
            <v>Annabel Terrado Roque</v>
          </cell>
          <cell r="B128">
            <v>744500</v>
          </cell>
        </row>
        <row r="129">
          <cell r="B129">
            <v>400000</v>
          </cell>
        </row>
        <row r="130">
          <cell r="A130" t="str">
            <v>Cristy Ubando</v>
          </cell>
          <cell r="B130">
            <v>1174950</v>
          </cell>
        </row>
        <row r="132">
          <cell r="B132">
            <v>135000</v>
          </cell>
        </row>
        <row r="133">
          <cell r="B133">
            <v>50000</v>
          </cell>
        </row>
        <row r="136">
          <cell r="A136" t="str">
            <v>Verna Nava-Perez</v>
          </cell>
          <cell r="B136">
            <v>38700</v>
          </cell>
        </row>
        <row r="144">
          <cell r="A144" t="str">
            <v>Ellsworth G. Gonzalez</v>
          </cell>
          <cell r="B144">
            <v>140000</v>
          </cell>
        </row>
        <row r="145">
          <cell r="A145" t="str">
            <v>Evelyn Dismaya</v>
          </cell>
          <cell r="B145">
            <v>200000</v>
          </cell>
        </row>
        <row r="146">
          <cell r="A146" t="str">
            <v>Joan Paulyn Patron</v>
          </cell>
          <cell r="B146">
            <v>214200</v>
          </cell>
        </row>
        <row r="148">
          <cell r="A148" t="str">
            <v>Josephine Bonifacio</v>
          </cell>
          <cell r="B148">
            <v>473200</v>
          </cell>
        </row>
        <row r="150">
          <cell r="A150" t="str">
            <v>Maria Virginia Jaile De Leon</v>
          </cell>
          <cell r="B150">
            <v>149600</v>
          </cell>
        </row>
        <row r="151">
          <cell r="A151" t="str">
            <v>Nathaniel Joel Daroy</v>
          </cell>
          <cell r="B151">
            <v>934800</v>
          </cell>
        </row>
        <row r="152">
          <cell r="A152" t="str">
            <v>Angelo Mislang</v>
          </cell>
          <cell r="B152">
            <v>128400</v>
          </cell>
        </row>
        <row r="153">
          <cell r="A153" t="str">
            <v>Christine Ann Margaret Calimlim</v>
          </cell>
          <cell r="B153">
            <v>421000</v>
          </cell>
        </row>
        <row r="154">
          <cell r="A154" t="str">
            <v>Jovelyn Narzita</v>
          </cell>
          <cell r="B154">
            <v>100000</v>
          </cell>
        </row>
        <row r="155">
          <cell r="A155" t="str">
            <v>Marco Sales</v>
          </cell>
          <cell r="B155">
            <v>495400</v>
          </cell>
        </row>
        <row r="156">
          <cell r="A156" t="str">
            <v>Monika Aliguas Labaupa</v>
          </cell>
          <cell r="B156">
            <v>310000</v>
          </cell>
        </row>
        <row r="157">
          <cell r="B157">
            <v>150000</v>
          </cell>
        </row>
        <row r="167">
          <cell r="A167" t="str">
            <v>Nelly Pioquinto</v>
          </cell>
          <cell r="B167">
            <v>5811.75</v>
          </cell>
        </row>
        <row r="168">
          <cell r="A168" t="str">
            <v>Olympia Viray</v>
          </cell>
          <cell r="B168">
            <v>0</v>
          </cell>
        </row>
        <row r="173">
          <cell r="A173" t="str">
            <v>Louie Ocampo</v>
          </cell>
          <cell r="B173">
            <v>46052</v>
          </cell>
        </row>
        <row r="174">
          <cell r="A174" t="str">
            <v>Clarisa V. Basco</v>
          </cell>
          <cell r="B174">
            <v>16300</v>
          </cell>
        </row>
        <row r="177">
          <cell r="A177" t="str">
            <v>Janette Asis</v>
          </cell>
          <cell r="B177">
            <v>28752</v>
          </cell>
        </row>
        <row r="178">
          <cell r="B178">
            <v>111500</v>
          </cell>
        </row>
        <row r="182">
          <cell r="A182" t="str">
            <v>Dolores U. Vinuya</v>
          </cell>
          <cell r="B182">
            <v>0</v>
          </cell>
        </row>
        <row r="183">
          <cell r="A183" t="str">
            <v>Dondelina S. Catabay</v>
          </cell>
          <cell r="B183">
            <v>0</v>
          </cell>
        </row>
        <row r="184">
          <cell r="A184" t="str">
            <v>Catherine DC. Camba</v>
          </cell>
          <cell r="B184">
            <v>0</v>
          </cell>
        </row>
        <row r="185">
          <cell r="A185" t="str">
            <v>Cecilia Arlene P. Vinluan</v>
          </cell>
          <cell r="B185">
            <v>0</v>
          </cell>
        </row>
        <row r="186">
          <cell r="A186" t="str">
            <v>Corazon L. Pantua</v>
          </cell>
          <cell r="B186">
            <v>0</v>
          </cell>
        </row>
        <row r="187">
          <cell r="A187" t="str">
            <v>Policarpio R. Pascua</v>
          </cell>
          <cell r="B187">
            <v>0</v>
          </cell>
        </row>
        <row r="189">
          <cell r="A189" t="str">
            <v>Sheinami Manaois</v>
          </cell>
          <cell r="B189">
            <v>2000</v>
          </cell>
        </row>
        <row r="195">
          <cell r="A195" t="str">
            <v>Rowena Ignacio</v>
          </cell>
          <cell r="B195">
            <v>17300</v>
          </cell>
        </row>
        <row r="198">
          <cell r="A198" t="str">
            <v>Christine Patayan</v>
          </cell>
          <cell r="B198">
            <v>0</v>
          </cell>
        </row>
        <row r="199">
          <cell r="A199" t="str">
            <v>Salvador Vedaña</v>
          </cell>
          <cell r="B199">
            <v>10000</v>
          </cell>
        </row>
        <row r="200">
          <cell r="B200">
            <v>7000</v>
          </cell>
        </row>
        <row r="201">
          <cell r="A201" t="str">
            <v>Eugenio G. Ramos</v>
          </cell>
          <cell r="B201">
            <v>2500</v>
          </cell>
        </row>
        <row r="202">
          <cell r="B202">
            <v>1200</v>
          </cell>
        </row>
        <row r="203">
          <cell r="B203">
            <v>5000</v>
          </cell>
        </row>
        <row r="204">
          <cell r="B204">
            <v>20000</v>
          </cell>
        </row>
        <row r="205">
          <cell r="B205">
            <v>5000</v>
          </cell>
        </row>
        <row r="206">
          <cell r="A206" t="str">
            <v>Roderick Mina</v>
          </cell>
          <cell r="B206">
            <v>3600</v>
          </cell>
        </row>
        <row r="207">
          <cell r="A207" t="str">
            <v>Felipe Santillan</v>
          </cell>
          <cell r="B207">
            <v>1250</v>
          </cell>
        </row>
        <row r="208">
          <cell r="A208" t="str">
            <v>Narciso Ramos</v>
          </cell>
          <cell r="B208">
            <v>1250</v>
          </cell>
        </row>
        <row r="209">
          <cell r="A209" t="str">
            <v>Rodolfo Rodrigo</v>
          </cell>
          <cell r="B209">
            <v>500</v>
          </cell>
        </row>
        <row r="210">
          <cell r="A210" t="str">
            <v>Rodolfo Itchon</v>
          </cell>
          <cell r="B210">
            <v>1000</v>
          </cell>
        </row>
        <row r="211">
          <cell r="A211" t="str">
            <v>Rodolfo Itchon</v>
          </cell>
          <cell r="B211">
            <v>1500</v>
          </cell>
        </row>
        <row r="212">
          <cell r="A212" t="str">
            <v>Rodolfo Rivera</v>
          </cell>
          <cell r="B212">
            <v>1300</v>
          </cell>
        </row>
        <row r="213">
          <cell r="A213" t="str">
            <v>Federico Victorio</v>
          </cell>
          <cell r="B213">
            <v>1500</v>
          </cell>
        </row>
        <row r="214">
          <cell r="A214" t="str">
            <v>Maximu Dulay</v>
          </cell>
          <cell r="B214">
            <v>5000</v>
          </cell>
        </row>
        <row r="216">
          <cell r="A216" t="str">
            <v>Rhodyn Luchinvar Oro</v>
          </cell>
          <cell r="B216">
            <v>0</v>
          </cell>
        </row>
        <row r="217">
          <cell r="A217" t="str">
            <v>Verna Nava-Perez</v>
          </cell>
          <cell r="B217">
            <v>20000</v>
          </cell>
        </row>
        <row r="218">
          <cell r="A218" t="str">
            <v>Catherine Atienza</v>
          </cell>
          <cell r="B218">
            <v>0</v>
          </cell>
        </row>
        <row r="219">
          <cell r="A219" t="str">
            <v>Christine Frias</v>
          </cell>
          <cell r="B219">
            <v>0</v>
          </cell>
        </row>
        <row r="220">
          <cell r="A220" t="str">
            <v>George Domantay</v>
          </cell>
          <cell r="B220">
            <v>0</v>
          </cell>
        </row>
        <row r="221">
          <cell r="A221" t="str">
            <v>Hideliza Macam</v>
          </cell>
          <cell r="B221">
            <v>0</v>
          </cell>
        </row>
        <row r="232">
          <cell r="A232" t="str">
            <v>Cristy Ubando</v>
          </cell>
          <cell r="B232">
            <v>24999.999999999978</v>
          </cell>
        </row>
        <row r="233">
          <cell r="B233">
            <v>2726913.12</v>
          </cell>
        </row>
        <row r="234">
          <cell r="B234">
            <v>86004.740999999995</v>
          </cell>
        </row>
        <row r="235">
          <cell r="A235" t="str">
            <v>Nestor Batalla</v>
          </cell>
          <cell r="B235">
            <v>9.9999998928979039E-4</v>
          </cell>
        </row>
        <row r="236">
          <cell r="A236" t="str">
            <v>Regemel Johns Arachea</v>
          </cell>
          <cell r="B236">
            <v>0</v>
          </cell>
        </row>
        <row r="237">
          <cell r="B237">
            <v>17300</v>
          </cell>
        </row>
        <row r="238">
          <cell r="A238" t="str">
            <v>Cherryl Escaño</v>
          </cell>
          <cell r="B238">
            <v>129719.06999999999</v>
          </cell>
        </row>
        <row r="240">
          <cell r="A240" t="str">
            <v>Mark Sydney Soriano</v>
          </cell>
          <cell r="B240">
            <v>58670.74</v>
          </cell>
        </row>
        <row r="241">
          <cell r="A241" t="str">
            <v>Monika Aliguas Labaupa</v>
          </cell>
          <cell r="B241">
            <v>147400</v>
          </cell>
        </row>
        <row r="242">
          <cell r="B242">
            <v>16300</v>
          </cell>
        </row>
        <row r="243">
          <cell r="A243" t="str">
            <v>Carla Cacatian</v>
          </cell>
          <cell r="B243">
            <v>9048</v>
          </cell>
        </row>
        <row r="244">
          <cell r="A244" t="str">
            <v>Elisa Basilio</v>
          </cell>
          <cell r="B244">
            <v>9048</v>
          </cell>
        </row>
        <row r="245">
          <cell r="A245" t="str">
            <v>Richard Dizon</v>
          </cell>
          <cell r="B245">
            <v>9048</v>
          </cell>
        </row>
      </sheetData>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D5CE-F696-457F-B6B8-6B7A12F40E44}">
  <sheetPr>
    <tabColor theme="2"/>
  </sheetPr>
  <dimension ref="A1:L114"/>
  <sheetViews>
    <sheetView tabSelected="1" view="pageBreakPreview" zoomScale="130" zoomScaleNormal="145" zoomScaleSheetLayoutView="130" workbookViewId="0">
      <selection activeCell="C51" sqref="C51"/>
    </sheetView>
  </sheetViews>
  <sheetFormatPr defaultColWidth="8.7109375" defaultRowHeight="15"/>
  <cols>
    <col min="1" max="1" width="24.7109375" style="417" customWidth="1"/>
    <col min="2" max="2" width="15.7109375" style="417" customWidth="1"/>
    <col min="3" max="3" width="17.5703125" style="417" customWidth="1"/>
    <col min="4" max="4" width="35.5703125" style="417" customWidth="1"/>
    <col min="5" max="8" width="15.7109375" style="417" customWidth="1"/>
    <col min="9" max="9" width="12.140625" style="417" customWidth="1"/>
    <col min="10" max="10" width="15.7109375" style="417" customWidth="1"/>
    <col min="11" max="11" width="13.7109375" style="417" bestFit="1" customWidth="1"/>
    <col min="12" max="12" width="13.5703125" style="418" bestFit="1" customWidth="1"/>
    <col min="13" max="16384" width="8.7109375" style="418"/>
  </cols>
  <sheetData>
    <row r="1" spans="1:12" ht="18">
      <c r="A1" s="415" t="s">
        <v>289</v>
      </c>
      <c r="B1" s="416"/>
      <c r="C1" s="416"/>
      <c r="D1" s="416"/>
      <c r="E1" s="416"/>
    </row>
    <row r="2" spans="1:12">
      <c r="A2" s="419"/>
      <c r="B2" s="419"/>
      <c r="C2" s="419"/>
      <c r="D2" s="419"/>
      <c r="E2" s="419"/>
    </row>
    <row r="3" spans="1:12">
      <c r="A3" s="420" t="s">
        <v>290</v>
      </c>
      <c r="B3" s="420"/>
      <c r="C3" s="420"/>
      <c r="D3" s="420"/>
      <c r="E3" s="420"/>
      <c r="F3" s="420"/>
      <c r="G3" s="420"/>
      <c r="H3" s="420"/>
      <c r="I3" s="420"/>
      <c r="J3" s="420"/>
    </row>
    <row r="4" spans="1:12">
      <c r="A4" s="421"/>
      <c r="B4" s="421"/>
      <c r="C4" s="421"/>
      <c r="D4" s="421"/>
      <c r="E4" s="421"/>
      <c r="F4" s="421"/>
      <c r="G4" s="421"/>
      <c r="H4" s="421"/>
      <c r="I4" s="421"/>
      <c r="J4" s="421"/>
    </row>
    <row r="5" spans="1:12">
      <c r="A5" s="422" t="s">
        <v>291</v>
      </c>
      <c r="B5" s="423"/>
      <c r="C5" s="424"/>
      <c r="D5" s="422" t="s">
        <v>3</v>
      </c>
      <c r="E5" s="423">
        <v>2023</v>
      </c>
    </row>
    <row r="6" spans="1:12">
      <c r="A6" s="425" t="s">
        <v>292</v>
      </c>
      <c r="B6" s="425"/>
      <c r="D6" s="418" t="s">
        <v>5</v>
      </c>
      <c r="E6" s="426" t="s">
        <v>293</v>
      </c>
    </row>
    <row r="7" spans="1:12">
      <c r="A7" s="425" t="s">
        <v>294</v>
      </c>
      <c r="B7" s="425"/>
      <c r="D7" s="418"/>
    </row>
    <row r="8" spans="1:12" ht="16.149999999999999" customHeight="1" thickBot="1"/>
    <row r="9" spans="1:12">
      <c r="A9" s="427" t="s">
        <v>295</v>
      </c>
      <c r="B9" s="428" t="s">
        <v>296</v>
      </c>
      <c r="C9" s="428" t="s">
        <v>297</v>
      </c>
      <c r="D9" s="428" t="s">
        <v>298</v>
      </c>
      <c r="E9" s="428" t="s">
        <v>299</v>
      </c>
      <c r="F9" s="428"/>
      <c r="G9" s="428"/>
      <c r="H9" s="428"/>
      <c r="I9" s="428"/>
      <c r="J9" s="429"/>
    </row>
    <row r="10" spans="1:12">
      <c r="A10" s="430"/>
      <c r="B10" s="431"/>
      <c r="C10" s="431"/>
      <c r="D10" s="431"/>
      <c r="E10" s="431" t="s">
        <v>300</v>
      </c>
      <c r="F10" s="431"/>
      <c r="G10" s="431"/>
      <c r="H10" s="431" t="s">
        <v>301</v>
      </c>
      <c r="I10" s="431"/>
      <c r="J10" s="432"/>
    </row>
    <row r="11" spans="1:12" ht="15.75" thickBot="1">
      <c r="A11" s="433"/>
      <c r="B11" s="434"/>
      <c r="C11" s="434"/>
      <c r="D11" s="434"/>
      <c r="E11" s="435" t="s">
        <v>302</v>
      </c>
      <c r="F11" s="436" t="s">
        <v>303</v>
      </c>
      <c r="G11" s="436" t="s">
        <v>304</v>
      </c>
      <c r="H11" s="436" t="s">
        <v>305</v>
      </c>
      <c r="I11" s="436" t="s">
        <v>306</v>
      </c>
      <c r="J11" s="437" t="s">
        <v>307</v>
      </c>
    </row>
    <row r="12" spans="1:12" ht="30">
      <c r="A12" s="438" t="s">
        <v>308</v>
      </c>
      <c r="B12" s="439"/>
      <c r="C12" s="440"/>
      <c r="D12" s="440"/>
      <c r="E12" s="439"/>
      <c r="F12" s="439"/>
      <c r="G12" s="439"/>
      <c r="H12" s="439"/>
      <c r="I12" s="439"/>
      <c r="J12" s="441"/>
    </row>
    <row r="13" spans="1:12" s="417" customFormat="1" ht="43.5" customHeight="1">
      <c r="A13" s="442" t="s">
        <v>309</v>
      </c>
      <c r="B13" s="443">
        <f>'[2]2ndQTR '!B133</f>
        <v>50000</v>
      </c>
      <c r="C13" s="444">
        <v>45062</v>
      </c>
      <c r="D13" s="445" t="s">
        <v>310</v>
      </c>
      <c r="E13" s="443">
        <v>0</v>
      </c>
      <c r="F13" s="443">
        <f>B13</f>
        <v>50000</v>
      </c>
      <c r="G13" s="443">
        <v>0</v>
      </c>
      <c r="H13" s="443">
        <v>0</v>
      </c>
      <c r="I13" s="443">
        <v>0</v>
      </c>
      <c r="J13" s="446">
        <v>0</v>
      </c>
      <c r="L13" s="418"/>
    </row>
    <row r="14" spans="1:12" s="417" customFormat="1" ht="61.5" customHeight="1">
      <c r="A14" s="447" t="str">
        <f>'[2]2ndQTR '!A117</f>
        <v>Alex Sevilla</v>
      </c>
      <c r="B14" s="448">
        <f>'[2]2ndQTR '!B117</f>
        <v>140000</v>
      </c>
      <c r="C14" s="449">
        <v>44985</v>
      </c>
      <c r="D14" s="450" t="s">
        <v>311</v>
      </c>
      <c r="E14" s="448">
        <v>0</v>
      </c>
      <c r="F14" s="448">
        <v>0</v>
      </c>
      <c r="G14" s="448">
        <v>140000</v>
      </c>
      <c r="H14" s="448">
        <v>0</v>
      </c>
      <c r="I14" s="448">
        <v>0</v>
      </c>
      <c r="J14" s="451">
        <v>0</v>
      </c>
      <c r="L14" s="418"/>
    </row>
    <row r="15" spans="1:12" s="417" customFormat="1" ht="48.75" customHeight="1">
      <c r="A15" s="447" t="str">
        <f>'[2]2ndQTR '!A152</f>
        <v>Angelo Mislang</v>
      </c>
      <c r="B15" s="448">
        <f>'[2]2ndQTR '!B152</f>
        <v>128400</v>
      </c>
      <c r="C15" s="449">
        <v>45041</v>
      </c>
      <c r="D15" s="452" t="s">
        <v>312</v>
      </c>
      <c r="E15" s="448">
        <v>0</v>
      </c>
      <c r="F15" s="448">
        <v>128400</v>
      </c>
      <c r="G15" s="448">
        <v>0</v>
      </c>
      <c r="H15" s="448">
        <v>0</v>
      </c>
      <c r="I15" s="448">
        <v>0</v>
      </c>
      <c r="J15" s="451">
        <v>0</v>
      </c>
      <c r="L15" s="418"/>
    </row>
    <row r="16" spans="1:12" s="417" customFormat="1" ht="87.75" customHeight="1">
      <c r="A16" s="447" t="str">
        <f>'[2]2ndQTR '!A128</f>
        <v>Annabel Terrado Roque</v>
      </c>
      <c r="B16" s="448">
        <f>'[2]2ndQTR '!B128</f>
        <v>744500</v>
      </c>
      <c r="C16" s="449">
        <v>45069</v>
      </c>
      <c r="D16" s="453" t="s">
        <v>313</v>
      </c>
      <c r="E16" s="448">
        <v>0</v>
      </c>
      <c r="F16" s="448">
        <v>744500</v>
      </c>
      <c r="G16" s="448">
        <v>0</v>
      </c>
      <c r="H16" s="448">
        <v>0</v>
      </c>
      <c r="I16" s="448">
        <v>0</v>
      </c>
      <c r="J16" s="451">
        <v>0</v>
      </c>
      <c r="L16" s="418"/>
    </row>
    <row r="17" spans="1:12" s="417" customFormat="1" ht="58.5" customHeight="1">
      <c r="A17" s="447" t="s">
        <v>314</v>
      </c>
      <c r="B17" s="448">
        <f>'[2]2ndQTR '!B132</f>
        <v>135000</v>
      </c>
      <c r="C17" s="449">
        <v>45062</v>
      </c>
      <c r="D17" s="450" t="s">
        <v>315</v>
      </c>
      <c r="E17" s="448">
        <v>0</v>
      </c>
      <c r="F17" s="448">
        <f>B17</f>
        <v>135000</v>
      </c>
      <c r="G17" s="448">
        <v>0</v>
      </c>
      <c r="H17" s="448">
        <v>0</v>
      </c>
      <c r="I17" s="448">
        <v>0</v>
      </c>
      <c r="J17" s="451">
        <v>0</v>
      </c>
      <c r="L17" s="418"/>
    </row>
    <row r="18" spans="1:12" s="417" customFormat="1" ht="45">
      <c r="A18" s="447" t="str">
        <f>'[2]2ndQTR '!A153</f>
        <v>Christine Ann Margaret Calimlim</v>
      </c>
      <c r="B18" s="448">
        <f>'[2]2ndQTR '!B153</f>
        <v>421000</v>
      </c>
      <c r="C18" s="449">
        <v>45043</v>
      </c>
      <c r="D18" s="450" t="s">
        <v>316</v>
      </c>
      <c r="E18" s="448">
        <v>0</v>
      </c>
      <c r="F18" s="448">
        <v>421000</v>
      </c>
      <c r="G18" s="448">
        <v>0</v>
      </c>
      <c r="H18" s="448">
        <v>0</v>
      </c>
      <c r="I18" s="448">
        <v>0</v>
      </c>
      <c r="J18" s="451">
        <v>0</v>
      </c>
      <c r="L18" s="418"/>
    </row>
    <row r="19" spans="1:12" s="417" customFormat="1" ht="93" customHeight="1">
      <c r="A19" s="447" t="str">
        <f>'[2]2ndQTR '!A130</f>
        <v>Cristy Ubando</v>
      </c>
      <c r="B19" s="448">
        <f>'[2]2ndQTR '!B130</f>
        <v>1174950</v>
      </c>
      <c r="C19" s="449">
        <v>45069</v>
      </c>
      <c r="D19" s="450" t="s">
        <v>317</v>
      </c>
      <c r="E19" s="448">
        <v>0</v>
      </c>
      <c r="F19" s="448">
        <v>500000</v>
      </c>
      <c r="G19" s="448">
        <v>0</v>
      </c>
      <c r="H19" s="448">
        <v>0</v>
      </c>
      <c r="I19" s="448">
        <v>0</v>
      </c>
      <c r="J19" s="451">
        <v>0</v>
      </c>
      <c r="L19" s="418"/>
    </row>
    <row r="20" spans="1:12" s="417" customFormat="1" ht="90" customHeight="1">
      <c r="A20" s="447"/>
      <c r="B20" s="448">
        <v>0</v>
      </c>
      <c r="C20" s="449">
        <v>45051</v>
      </c>
      <c r="D20" s="450" t="s">
        <v>318</v>
      </c>
      <c r="E20" s="448">
        <v>0</v>
      </c>
      <c r="F20" s="448">
        <v>674950</v>
      </c>
      <c r="G20" s="448">
        <v>0</v>
      </c>
      <c r="H20" s="448">
        <v>0</v>
      </c>
      <c r="I20" s="448">
        <v>0</v>
      </c>
      <c r="J20" s="451">
        <v>0</v>
      </c>
      <c r="L20" s="418"/>
    </row>
    <row r="21" spans="1:12" s="417" customFormat="1" ht="45">
      <c r="A21" s="447" t="str">
        <f>'[2]2ndQTR '!A126</f>
        <v>Edwin B. Sison</v>
      </c>
      <c r="B21" s="448">
        <f>'[2]2ndQTR '!B126</f>
        <v>200000</v>
      </c>
      <c r="C21" s="449">
        <v>45083</v>
      </c>
      <c r="D21" s="450" t="s">
        <v>319</v>
      </c>
      <c r="E21" s="448">
        <v>200000</v>
      </c>
      <c r="F21" s="448">
        <v>0</v>
      </c>
      <c r="G21" s="448">
        <v>0</v>
      </c>
      <c r="H21" s="448">
        <v>0</v>
      </c>
      <c r="I21" s="448">
        <v>0</v>
      </c>
      <c r="J21" s="451">
        <v>0</v>
      </c>
      <c r="L21" s="418"/>
    </row>
    <row r="22" spans="1:12" s="417" customFormat="1" ht="75" customHeight="1">
      <c r="A22" s="447" t="str">
        <f>'[2]2ndQTR '!A144</f>
        <v>Ellsworth G. Gonzalez</v>
      </c>
      <c r="B22" s="448">
        <f>'[2]2ndQTR '!B144</f>
        <v>140000</v>
      </c>
      <c r="C22" s="449">
        <v>44985</v>
      </c>
      <c r="D22" s="450" t="s">
        <v>320</v>
      </c>
      <c r="E22" s="448">
        <v>0</v>
      </c>
      <c r="F22" s="448">
        <v>0</v>
      </c>
      <c r="G22" s="448">
        <v>140000</v>
      </c>
      <c r="H22" s="448">
        <v>0</v>
      </c>
      <c r="I22" s="448">
        <v>0</v>
      </c>
      <c r="J22" s="451">
        <v>0</v>
      </c>
      <c r="L22" s="418"/>
    </row>
    <row r="23" spans="1:12" s="417" customFormat="1" ht="16.5" customHeight="1">
      <c r="A23" s="447" t="str">
        <f>'[2]2ndQTR '!A145</f>
        <v>Evelyn Dismaya</v>
      </c>
      <c r="B23" s="448">
        <f>'[2]2ndQTR '!B145</f>
        <v>200000</v>
      </c>
      <c r="C23" s="449">
        <v>44994</v>
      </c>
      <c r="D23" s="450" t="s">
        <v>321</v>
      </c>
      <c r="E23" s="448">
        <v>0</v>
      </c>
      <c r="F23" s="448">
        <v>200000</v>
      </c>
      <c r="G23" s="448">
        <v>0</v>
      </c>
      <c r="H23" s="448">
        <v>0</v>
      </c>
      <c r="I23" s="448">
        <v>0</v>
      </c>
      <c r="J23" s="451">
        <v>0</v>
      </c>
      <c r="L23" s="418"/>
    </row>
    <row r="24" spans="1:12" s="417" customFormat="1" ht="60">
      <c r="A24" s="447" t="str">
        <f>'[2]2ndQTR '!A146</f>
        <v>Joan Paulyn Patron</v>
      </c>
      <c r="B24" s="448">
        <f>'[2]2ndQTR '!B146</f>
        <v>214200</v>
      </c>
      <c r="C24" s="449">
        <v>45071</v>
      </c>
      <c r="D24" s="450" t="s">
        <v>322</v>
      </c>
      <c r="E24" s="448">
        <v>0</v>
      </c>
      <c r="F24" s="448">
        <v>91400</v>
      </c>
      <c r="G24" s="448">
        <v>0</v>
      </c>
      <c r="H24" s="448">
        <v>0</v>
      </c>
      <c r="I24" s="448">
        <v>0</v>
      </c>
      <c r="J24" s="451">
        <v>0</v>
      </c>
      <c r="L24" s="418"/>
    </row>
    <row r="25" spans="1:12" s="417" customFormat="1" ht="57.75" customHeight="1">
      <c r="A25" s="447"/>
      <c r="B25" s="448"/>
      <c r="C25" s="449">
        <v>44993</v>
      </c>
      <c r="D25" s="450" t="s">
        <v>323</v>
      </c>
      <c r="E25" s="448">
        <v>0</v>
      </c>
      <c r="F25" s="448">
        <v>0</v>
      </c>
      <c r="G25" s="448">
        <v>122800</v>
      </c>
      <c r="H25" s="448">
        <v>0</v>
      </c>
      <c r="I25" s="448">
        <v>0</v>
      </c>
      <c r="J25" s="451">
        <v>0</v>
      </c>
      <c r="L25" s="418"/>
    </row>
    <row r="26" spans="1:12" s="417" customFormat="1" ht="74.25" customHeight="1">
      <c r="A26" s="447" t="str">
        <f>'[2]2ndQTR '!A148</f>
        <v>Josephine Bonifacio</v>
      </c>
      <c r="B26" s="448">
        <f>'[2]2ndQTR '!B148</f>
        <v>473200</v>
      </c>
      <c r="C26" s="449">
        <v>45071</v>
      </c>
      <c r="D26" s="450" t="s">
        <v>324</v>
      </c>
      <c r="E26" s="448">
        <v>0</v>
      </c>
      <c r="F26" s="448">
        <v>225900</v>
      </c>
      <c r="G26" s="448">
        <v>0</v>
      </c>
      <c r="H26" s="448">
        <v>0</v>
      </c>
      <c r="I26" s="448">
        <v>0</v>
      </c>
      <c r="J26" s="451">
        <v>0</v>
      </c>
      <c r="L26" s="418"/>
    </row>
    <row r="27" spans="1:12" s="417" customFormat="1" ht="90.75" customHeight="1">
      <c r="A27" s="447"/>
      <c r="B27" s="448"/>
      <c r="C27" s="449">
        <v>44986</v>
      </c>
      <c r="D27" s="450" t="s">
        <v>325</v>
      </c>
      <c r="E27" s="448">
        <v>0</v>
      </c>
      <c r="F27" s="448">
        <v>247300</v>
      </c>
      <c r="G27" s="448">
        <v>0</v>
      </c>
      <c r="H27" s="448">
        <v>0</v>
      </c>
      <c r="I27" s="448">
        <v>0</v>
      </c>
      <c r="J27" s="451">
        <v>0</v>
      </c>
      <c r="L27" s="418"/>
    </row>
    <row r="28" spans="1:12" s="417" customFormat="1" ht="30">
      <c r="A28" s="447" t="str">
        <f>'[2]2ndQTR '!A154</f>
        <v>Jovelyn Narzita</v>
      </c>
      <c r="B28" s="448">
        <f>'[2]2ndQTR '!B154</f>
        <v>100000</v>
      </c>
      <c r="C28" s="449">
        <v>45051</v>
      </c>
      <c r="D28" s="450" t="s">
        <v>326</v>
      </c>
      <c r="E28" s="448">
        <v>0</v>
      </c>
      <c r="F28" s="448">
        <f>B28</f>
        <v>100000</v>
      </c>
      <c r="G28" s="448">
        <v>0</v>
      </c>
      <c r="H28" s="448">
        <v>0</v>
      </c>
      <c r="I28" s="448">
        <v>0</v>
      </c>
      <c r="J28" s="451">
        <v>0</v>
      </c>
      <c r="L28" s="418"/>
    </row>
    <row r="29" spans="1:12" s="417" customFormat="1" ht="45">
      <c r="A29" s="447" t="s">
        <v>327</v>
      </c>
      <c r="B29" s="448">
        <f>'[2]2ndQTR '!B129</f>
        <v>400000</v>
      </c>
      <c r="C29" s="449">
        <v>44889</v>
      </c>
      <c r="D29" s="450" t="s">
        <v>328</v>
      </c>
      <c r="E29" s="448">
        <v>0</v>
      </c>
      <c r="F29" s="448">
        <v>0</v>
      </c>
      <c r="G29" s="448">
        <v>400000</v>
      </c>
      <c r="H29" s="448">
        <v>0</v>
      </c>
      <c r="I29" s="448">
        <v>0</v>
      </c>
      <c r="J29" s="451">
        <v>0</v>
      </c>
      <c r="L29" s="418"/>
    </row>
    <row r="30" spans="1:12" s="417" customFormat="1" ht="90.75" customHeight="1">
      <c r="A30" s="447" t="str">
        <f>'[2]2ndQTR '!A103</f>
        <v>Ma. Richelle M. Raguindin</v>
      </c>
      <c r="B30" s="448">
        <f>'[2]2ndQTR '!B103</f>
        <v>705900</v>
      </c>
      <c r="C30" s="449">
        <v>45014</v>
      </c>
      <c r="D30" s="450" t="s">
        <v>329</v>
      </c>
      <c r="E30" s="448">
        <v>0</v>
      </c>
      <c r="F30" s="448">
        <v>0</v>
      </c>
      <c r="G30" s="448">
        <v>705900</v>
      </c>
      <c r="H30" s="448">
        <v>0</v>
      </c>
      <c r="I30" s="448">
        <v>0</v>
      </c>
      <c r="J30" s="451">
        <v>0</v>
      </c>
      <c r="L30" s="418"/>
    </row>
    <row r="31" spans="1:12" s="417" customFormat="1" ht="45">
      <c r="A31" s="447" t="str">
        <f>'[2]2ndQTR '!A155</f>
        <v>Marco Sales</v>
      </c>
      <c r="B31" s="448">
        <f>'[2]2ndQTR '!B155</f>
        <v>495400</v>
      </c>
      <c r="C31" s="449">
        <v>45040</v>
      </c>
      <c r="D31" s="450" t="s">
        <v>330</v>
      </c>
      <c r="E31" s="448">
        <v>0</v>
      </c>
      <c r="F31" s="448">
        <v>400000</v>
      </c>
      <c r="G31" s="448">
        <v>0</v>
      </c>
      <c r="H31" s="448">
        <v>0</v>
      </c>
      <c r="I31" s="448">
        <v>0</v>
      </c>
      <c r="J31" s="451">
        <v>0</v>
      </c>
      <c r="L31" s="418"/>
    </row>
    <row r="32" spans="1:12" s="417" customFormat="1" ht="45">
      <c r="A32" s="447"/>
      <c r="B32" s="448">
        <v>0</v>
      </c>
      <c r="C32" s="449">
        <v>45027</v>
      </c>
      <c r="D32" s="450" t="s">
        <v>331</v>
      </c>
      <c r="E32" s="448">
        <v>0</v>
      </c>
      <c r="F32" s="448">
        <v>95400</v>
      </c>
      <c r="G32" s="448">
        <v>0</v>
      </c>
      <c r="H32" s="448">
        <v>0</v>
      </c>
      <c r="I32" s="448">
        <v>0</v>
      </c>
      <c r="J32" s="451">
        <v>0</v>
      </c>
      <c r="L32" s="418"/>
    </row>
    <row r="33" spans="1:12" s="417" customFormat="1" ht="60">
      <c r="A33" s="447" t="str">
        <f>'[2]2ndQTR '!A120</f>
        <v>Maria Luisa A. Elduayan</v>
      </c>
      <c r="B33" s="448">
        <f>'[2]2ndQTR '!B120</f>
        <v>1424800</v>
      </c>
      <c r="C33" s="449">
        <v>44986</v>
      </c>
      <c r="D33" s="450" t="s">
        <v>332</v>
      </c>
      <c r="E33" s="448">
        <v>0</v>
      </c>
      <c r="F33" s="448">
        <v>0</v>
      </c>
      <c r="G33" s="448">
        <v>572000</v>
      </c>
      <c r="H33" s="448">
        <v>0</v>
      </c>
      <c r="I33" s="448">
        <v>0</v>
      </c>
      <c r="J33" s="451">
        <v>0</v>
      </c>
      <c r="L33" s="418"/>
    </row>
    <row r="34" spans="1:12" s="417" customFormat="1" ht="44.25" customHeight="1">
      <c r="A34" s="447"/>
      <c r="B34" s="448"/>
      <c r="C34" s="449">
        <v>45014</v>
      </c>
      <c r="D34" s="450" t="s">
        <v>333</v>
      </c>
      <c r="E34" s="448">
        <v>0</v>
      </c>
      <c r="F34" s="448">
        <v>0</v>
      </c>
      <c r="G34" s="448">
        <v>67800</v>
      </c>
      <c r="H34" s="448">
        <v>0</v>
      </c>
      <c r="I34" s="448">
        <v>0</v>
      </c>
      <c r="J34" s="451">
        <v>0</v>
      </c>
      <c r="L34" s="418"/>
    </row>
    <row r="35" spans="1:12" s="417" customFormat="1" ht="30">
      <c r="A35" s="447"/>
      <c r="B35" s="448"/>
      <c r="C35" s="449">
        <v>45040</v>
      </c>
      <c r="D35" s="450" t="s">
        <v>334</v>
      </c>
      <c r="E35" s="448">
        <v>0</v>
      </c>
      <c r="F35" s="448">
        <v>785000</v>
      </c>
      <c r="G35" s="448">
        <v>0</v>
      </c>
      <c r="H35" s="448">
        <v>0</v>
      </c>
      <c r="I35" s="448">
        <v>0</v>
      </c>
      <c r="J35" s="451">
        <v>0</v>
      </c>
      <c r="L35" s="418"/>
    </row>
    <row r="36" spans="1:12" s="417" customFormat="1" ht="30">
      <c r="A36" s="447" t="str">
        <f>'[2]2ndQTR '!A150</f>
        <v>Maria Virginia Jaile De Leon</v>
      </c>
      <c r="B36" s="448">
        <f>'[2]2ndQTR '!B150</f>
        <v>149600</v>
      </c>
      <c r="C36" s="449">
        <v>45014</v>
      </c>
      <c r="D36" s="450" t="s">
        <v>335</v>
      </c>
      <c r="E36" s="448">
        <v>0</v>
      </c>
      <c r="F36" s="448">
        <v>0</v>
      </c>
      <c r="G36" s="448">
        <v>149600</v>
      </c>
      <c r="H36" s="448">
        <v>0</v>
      </c>
      <c r="I36" s="448">
        <v>0</v>
      </c>
      <c r="J36" s="451">
        <v>0</v>
      </c>
      <c r="L36" s="418"/>
    </row>
    <row r="37" spans="1:12" s="417" customFormat="1" ht="45">
      <c r="A37" s="447" t="str">
        <f>'[2]2ndQTR '!A116</f>
        <v>Melody Claire Sison</v>
      </c>
      <c r="B37" s="448">
        <f>'[2]2ndQTR '!B116</f>
        <v>200000</v>
      </c>
      <c r="C37" s="449">
        <v>45077</v>
      </c>
      <c r="D37" s="454" t="s">
        <v>336</v>
      </c>
      <c r="E37" s="448">
        <v>0</v>
      </c>
      <c r="F37" s="448">
        <f>B37</f>
        <v>200000</v>
      </c>
      <c r="G37" s="448">
        <v>0</v>
      </c>
      <c r="H37" s="448">
        <v>0</v>
      </c>
      <c r="I37" s="448">
        <v>0</v>
      </c>
      <c r="J37" s="451">
        <v>0</v>
      </c>
      <c r="L37" s="418"/>
    </row>
    <row r="38" spans="1:12" s="417" customFormat="1" ht="46.5" customHeight="1">
      <c r="A38" s="447" t="str">
        <f>'[2]2ndQTR '!A156</f>
        <v>Monika Aliguas Labaupa</v>
      </c>
      <c r="B38" s="448">
        <f>'[2]2ndQTR '!B156</f>
        <v>310000</v>
      </c>
      <c r="C38" s="449">
        <v>45040</v>
      </c>
      <c r="D38" s="450" t="s">
        <v>337</v>
      </c>
      <c r="E38" s="448">
        <v>0</v>
      </c>
      <c r="F38" s="448">
        <v>310000</v>
      </c>
      <c r="G38" s="448">
        <v>0</v>
      </c>
      <c r="H38" s="448">
        <v>0</v>
      </c>
      <c r="I38" s="448">
        <v>0</v>
      </c>
      <c r="J38" s="451">
        <v>0</v>
      </c>
      <c r="L38" s="418"/>
    </row>
    <row r="39" spans="1:12" s="417" customFormat="1" ht="45">
      <c r="A39" s="447" t="str">
        <f>'[2]2ndQTR '!A151</f>
        <v>Nathaniel Joel Daroy</v>
      </c>
      <c r="B39" s="448">
        <f>'[2]2ndQTR '!B151</f>
        <v>934800</v>
      </c>
      <c r="C39" s="449">
        <v>45084</v>
      </c>
      <c r="D39" s="450" t="s">
        <v>338</v>
      </c>
      <c r="E39" s="448">
        <v>294000</v>
      </c>
      <c r="F39" s="448">
        <v>0</v>
      </c>
      <c r="G39" s="448">
        <v>0</v>
      </c>
      <c r="H39" s="448">
        <v>0</v>
      </c>
      <c r="I39" s="448">
        <v>0</v>
      </c>
      <c r="J39" s="451">
        <v>0</v>
      </c>
      <c r="L39" s="418"/>
    </row>
    <row r="40" spans="1:12" s="417" customFormat="1" ht="30">
      <c r="A40" s="447"/>
      <c r="B40" s="448">
        <v>0</v>
      </c>
      <c r="C40" s="449">
        <v>45092</v>
      </c>
      <c r="D40" s="450" t="s">
        <v>339</v>
      </c>
      <c r="E40" s="448">
        <v>24600</v>
      </c>
      <c r="F40" s="448">
        <v>0</v>
      </c>
      <c r="G40" s="448">
        <v>0</v>
      </c>
      <c r="H40" s="448">
        <v>0</v>
      </c>
      <c r="I40" s="448">
        <v>0</v>
      </c>
      <c r="J40" s="451">
        <v>0</v>
      </c>
      <c r="L40" s="418"/>
    </row>
    <row r="41" spans="1:12" s="417" customFormat="1" ht="45" customHeight="1">
      <c r="A41" s="447"/>
      <c r="B41" s="448">
        <v>0</v>
      </c>
      <c r="C41" s="449">
        <v>45035</v>
      </c>
      <c r="D41" s="450" t="s">
        <v>340</v>
      </c>
      <c r="E41" s="448">
        <v>0</v>
      </c>
      <c r="F41" s="448">
        <v>348600</v>
      </c>
      <c r="G41" s="448">
        <v>0</v>
      </c>
      <c r="H41" s="448">
        <v>0</v>
      </c>
      <c r="I41" s="448">
        <v>0</v>
      </c>
      <c r="J41" s="451">
        <v>0</v>
      </c>
      <c r="L41" s="418"/>
    </row>
    <row r="42" spans="1:12" s="417" customFormat="1" ht="90">
      <c r="A42" s="447"/>
      <c r="B42" s="448">
        <v>0</v>
      </c>
      <c r="C42" s="449">
        <v>45007</v>
      </c>
      <c r="D42" s="450" t="s">
        <v>341</v>
      </c>
      <c r="E42" s="448">
        <v>0</v>
      </c>
      <c r="F42" s="448">
        <v>0</v>
      </c>
      <c r="G42" s="448">
        <v>267600</v>
      </c>
      <c r="H42" s="448">
        <v>0</v>
      </c>
      <c r="I42" s="448">
        <v>0</v>
      </c>
      <c r="J42" s="451">
        <v>0</v>
      </c>
      <c r="L42" s="418"/>
    </row>
    <row r="43" spans="1:12" s="417" customFormat="1" ht="60">
      <c r="A43" s="447" t="str">
        <f>'[2]2ndQTR '!A121</f>
        <v>Nely Pioquinto</v>
      </c>
      <c r="B43" s="448">
        <f>'[2]2ndQTR '!B121</f>
        <v>562064.25</v>
      </c>
      <c r="C43" s="449">
        <v>44979</v>
      </c>
      <c r="D43" s="450" t="s">
        <v>342</v>
      </c>
      <c r="E43" s="448">
        <v>0</v>
      </c>
      <c r="F43" s="448">
        <v>0</v>
      </c>
      <c r="G43" s="448">
        <v>208064.25</v>
      </c>
      <c r="H43" s="448">
        <v>0</v>
      </c>
      <c r="I43" s="448">
        <v>0</v>
      </c>
      <c r="J43" s="451">
        <v>0</v>
      </c>
      <c r="L43" s="418"/>
    </row>
    <row r="44" spans="1:12" s="417" customFormat="1" ht="45">
      <c r="A44" s="447"/>
      <c r="B44" s="448">
        <v>0</v>
      </c>
      <c r="C44" s="449">
        <v>44893</v>
      </c>
      <c r="D44" s="450" t="s">
        <v>343</v>
      </c>
      <c r="E44" s="448">
        <v>0</v>
      </c>
      <c r="F44" s="448">
        <v>0</v>
      </c>
      <c r="G44" s="448">
        <v>54000</v>
      </c>
      <c r="H44" s="448">
        <v>0</v>
      </c>
      <c r="I44" s="448">
        <v>0</v>
      </c>
      <c r="J44" s="451">
        <v>0</v>
      </c>
      <c r="L44" s="418"/>
    </row>
    <row r="45" spans="1:12" s="417" customFormat="1" ht="75">
      <c r="A45" s="447"/>
      <c r="B45" s="448">
        <v>0</v>
      </c>
      <c r="C45" s="449">
        <v>45040</v>
      </c>
      <c r="D45" s="450" t="s">
        <v>344</v>
      </c>
      <c r="E45" s="448">
        <v>0</v>
      </c>
      <c r="F45" s="448">
        <v>300000</v>
      </c>
      <c r="G45" s="448">
        <v>0</v>
      </c>
      <c r="H45" s="448">
        <v>0</v>
      </c>
      <c r="I45" s="448">
        <v>0</v>
      </c>
      <c r="J45" s="451">
        <v>0</v>
      </c>
      <c r="L45" s="418"/>
    </row>
    <row r="46" spans="1:12" s="417" customFormat="1" ht="72.75" customHeight="1">
      <c r="A46" s="447" t="str">
        <f>'[2]2ndQTR '!A102</f>
        <v>Rachel S. Jose</v>
      </c>
      <c r="B46" s="448">
        <f>'[2]2ndQTR '!B102</f>
        <v>131400</v>
      </c>
      <c r="C46" s="449">
        <v>44952</v>
      </c>
      <c r="D46" s="450" t="s">
        <v>345</v>
      </c>
      <c r="E46" s="448">
        <v>0</v>
      </c>
      <c r="F46" s="448">
        <v>0</v>
      </c>
      <c r="G46" s="448">
        <v>131400</v>
      </c>
      <c r="H46" s="448">
        <v>0</v>
      </c>
      <c r="I46" s="448">
        <v>0</v>
      </c>
      <c r="J46" s="451">
        <v>0</v>
      </c>
      <c r="L46" s="418"/>
    </row>
    <row r="47" spans="1:12" s="417" customFormat="1" ht="15" customHeight="1">
      <c r="A47" s="447" t="s">
        <v>346</v>
      </c>
      <c r="B47" s="448">
        <f>'[2]2ndQTR '!B157</f>
        <v>150000</v>
      </c>
      <c r="C47" s="449">
        <v>45099</v>
      </c>
      <c r="D47" s="450" t="s">
        <v>347</v>
      </c>
      <c r="E47" s="448">
        <f>B47</f>
        <v>150000</v>
      </c>
      <c r="F47" s="448">
        <v>0</v>
      </c>
      <c r="G47" s="448">
        <v>0</v>
      </c>
      <c r="H47" s="448">
        <v>0</v>
      </c>
      <c r="I47" s="448">
        <v>0</v>
      </c>
      <c r="J47" s="451">
        <v>0</v>
      </c>
      <c r="L47" s="418"/>
    </row>
    <row r="48" spans="1:12" s="417" customFormat="1">
      <c r="A48" s="447" t="str">
        <f>'[2]2ndQTR '!A112</f>
        <v>Rodolfo M. Cortez</v>
      </c>
      <c r="B48" s="448">
        <f>'[2]2ndQTR '!B112</f>
        <v>20000</v>
      </c>
      <c r="C48" s="449"/>
      <c r="D48" s="450"/>
      <c r="E48" s="448">
        <v>0</v>
      </c>
      <c r="F48" s="448">
        <v>0</v>
      </c>
      <c r="G48" s="448">
        <v>0</v>
      </c>
      <c r="H48" s="448">
        <v>20000</v>
      </c>
      <c r="I48" s="448">
        <v>0</v>
      </c>
      <c r="J48" s="451">
        <v>0</v>
      </c>
      <c r="L48" s="418"/>
    </row>
    <row r="49" spans="1:12" s="417" customFormat="1">
      <c r="A49" s="447" t="str">
        <f>'[2]2ndQTR '!A113</f>
        <v>Rodolfo M. Cortez</v>
      </c>
      <c r="B49" s="448">
        <f>'[2]2ndQTR '!B113</f>
        <v>30000</v>
      </c>
      <c r="C49" s="449"/>
      <c r="D49" s="450"/>
      <c r="E49" s="448">
        <v>0</v>
      </c>
      <c r="F49" s="448">
        <v>0</v>
      </c>
      <c r="G49" s="448">
        <v>0</v>
      </c>
      <c r="H49" s="448">
        <v>30000</v>
      </c>
      <c r="I49" s="448">
        <v>0</v>
      </c>
      <c r="J49" s="451">
        <v>0</v>
      </c>
      <c r="L49" s="418"/>
    </row>
    <row r="50" spans="1:12" s="417" customFormat="1" ht="45">
      <c r="A50" s="455" t="str">
        <f>'[2]2ndQTR '!A136</f>
        <v>Verna Nava-Perez</v>
      </c>
      <c r="B50" s="456">
        <f>'[2]2ndQTR '!B136</f>
        <v>38700</v>
      </c>
      <c r="C50" s="457">
        <v>45029</v>
      </c>
      <c r="D50" s="458" t="s">
        <v>348</v>
      </c>
      <c r="E50" s="456">
        <v>0</v>
      </c>
      <c r="F50" s="456">
        <v>38700</v>
      </c>
      <c r="G50" s="456">
        <v>0</v>
      </c>
      <c r="H50" s="456">
        <v>0</v>
      </c>
      <c r="I50" s="456">
        <v>0</v>
      </c>
      <c r="J50" s="459">
        <v>0</v>
      </c>
      <c r="L50" s="418"/>
    </row>
    <row r="51" spans="1:12" s="417" customFormat="1" ht="45">
      <c r="A51" s="460" t="str">
        <f>'[2]2ndQTR '!A106</f>
        <v>Wilfreda Vicente</v>
      </c>
      <c r="B51" s="461">
        <f>'[2]2ndQTR '!B106</f>
        <v>250000</v>
      </c>
      <c r="C51" s="462">
        <v>45042</v>
      </c>
      <c r="D51" s="463" t="s">
        <v>349</v>
      </c>
      <c r="E51" s="461">
        <v>0</v>
      </c>
      <c r="F51" s="461">
        <v>250000</v>
      </c>
      <c r="G51" s="461">
        <v>0</v>
      </c>
      <c r="H51" s="461">
        <v>0</v>
      </c>
      <c r="I51" s="461">
        <v>0</v>
      </c>
      <c r="J51" s="464">
        <v>0</v>
      </c>
      <c r="L51" s="418"/>
    </row>
    <row r="52" spans="1:12">
      <c r="A52" s="465"/>
      <c r="B52" s="466"/>
      <c r="C52" s="467"/>
      <c r="E52" s="466"/>
      <c r="F52" s="466"/>
      <c r="G52" s="466"/>
      <c r="H52" s="466"/>
      <c r="I52" s="466"/>
      <c r="J52" s="468"/>
    </row>
    <row r="53" spans="1:12" ht="30">
      <c r="A53" s="469" t="s">
        <v>350</v>
      </c>
      <c r="B53" s="466"/>
      <c r="E53" s="466"/>
      <c r="F53" s="466"/>
      <c r="G53" s="466"/>
      <c r="H53" s="466"/>
      <c r="I53" s="466"/>
      <c r="J53" s="468"/>
    </row>
    <row r="54" spans="1:12" ht="45">
      <c r="A54" s="470" t="str">
        <f>'[2]2ndQTR '!A243</f>
        <v>Carla Cacatian</v>
      </c>
      <c r="B54" s="461">
        <f>'[2]2ndQTR '!B243</f>
        <v>9048</v>
      </c>
      <c r="C54" s="462">
        <v>45092</v>
      </c>
      <c r="D54" s="463" t="s">
        <v>351</v>
      </c>
      <c r="E54" s="461">
        <v>9048</v>
      </c>
      <c r="F54" s="461">
        <v>0</v>
      </c>
      <c r="G54" s="461">
        <v>0</v>
      </c>
      <c r="H54" s="461">
        <v>0</v>
      </c>
      <c r="I54" s="461">
        <v>0</v>
      </c>
      <c r="J54" s="464">
        <v>0</v>
      </c>
    </row>
    <row r="55" spans="1:12" ht="58.5" customHeight="1">
      <c r="A55" s="471" t="str">
        <f>'[2]2ndQTR '!A238</f>
        <v>Cherryl Escaño</v>
      </c>
      <c r="B55" s="443">
        <f>'[2]2ndQTR '!B238</f>
        <v>129719.06999999999</v>
      </c>
      <c r="C55" s="444">
        <v>45078</v>
      </c>
      <c r="D55" s="445" t="s">
        <v>352</v>
      </c>
      <c r="E55" s="443">
        <v>96000</v>
      </c>
      <c r="F55" s="443">
        <v>0</v>
      </c>
      <c r="G55" s="443">
        <v>0</v>
      </c>
      <c r="H55" s="443">
        <v>0</v>
      </c>
      <c r="I55" s="443">
        <v>0</v>
      </c>
      <c r="J55" s="446">
        <v>0</v>
      </c>
    </row>
    <row r="56" spans="1:12" ht="75">
      <c r="A56" s="472"/>
      <c r="B56" s="448"/>
      <c r="C56" s="449">
        <v>45054</v>
      </c>
      <c r="D56" s="450" t="s">
        <v>353</v>
      </c>
      <c r="E56" s="448">
        <v>0</v>
      </c>
      <c r="F56" s="448">
        <f>34218.03-498.96</f>
        <v>33719.07</v>
      </c>
      <c r="G56" s="448">
        <v>0</v>
      </c>
      <c r="H56" s="448">
        <v>0</v>
      </c>
      <c r="I56" s="448">
        <v>0</v>
      </c>
      <c r="J56" s="451">
        <v>0</v>
      </c>
    </row>
    <row r="57" spans="1:12" ht="75">
      <c r="A57" s="472" t="str">
        <f>'[2]2ndQTR '!A174</f>
        <v>Clarisa V. Basco</v>
      </c>
      <c r="B57" s="448">
        <f>'[2]2ndQTR '!B174</f>
        <v>16300</v>
      </c>
      <c r="C57" s="449">
        <v>45044</v>
      </c>
      <c r="D57" s="450" t="s">
        <v>354</v>
      </c>
      <c r="E57" s="448">
        <v>0</v>
      </c>
      <c r="F57" s="448">
        <v>16300</v>
      </c>
      <c r="G57" s="448">
        <v>0</v>
      </c>
      <c r="H57" s="448">
        <v>0</v>
      </c>
      <c r="I57" s="448">
        <v>0</v>
      </c>
      <c r="J57" s="451">
        <v>0</v>
      </c>
    </row>
    <row r="58" spans="1:12" ht="63.75" customHeight="1">
      <c r="A58" s="472" t="str">
        <f>'[2]2ndQTR '!A232</f>
        <v>Cristy Ubando</v>
      </c>
      <c r="B58" s="448">
        <f>'[2]2ndQTR '!B232</f>
        <v>24999.999999999978</v>
      </c>
      <c r="C58" s="449">
        <v>45103</v>
      </c>
      <c r="D58" s="450" t="s">
        <v>355</v>
      </c>
      <c r="E58" s="448">
        <v>24999.999999999978</v>
      </c>
      <c r="F58" s="448">
        <v>0</v>
      </c>
      <c r="G58" s="448">
        <v>0</v>
      </c>
      <c r="H58" s="448">
        <v>0</v>
      </c>
      <c r="I58" s="448">
        <v>0</v>
      </c>
      <c r="J58" s="451">
        <v>0</v>
      </c>
    </row>
    <row r="59" spans="1:12">
      <c r="A59" s="472" t="s">
        <v>356</v>
      </c>
      <c r="B59" s="448">
        <f>'[2]2ndQTR '!B200</f>
        <v>7000</v>
      </c>
      <c r="C59" s="449">
        <v>37088</v>
      </c>
      <c r="D59" s="450" t="s">
        <v>357</v>
      </c>
      <c r="E59" s="448">
        <v>0</v>
      </c>
      <c r="F59" s="448">
        <v>0</v>
      </c>
      <c r="G59" s="448">
        <v>0</v>
      </c>
      <c r="H59" s="448">
        <v>0</v>
      </c>
      <c r="I59" s="448">
        <v>0</v>
      </c>
      <c r="J59" s="451">
        <v>7000</v>
      </c>
    </row>
    <row r="60" spans="1:12">
      <c r="A60" s="472" t="s">
        <v>358</v>
      </c>
      <c r="B60" s="448">
        <f>'[2]2ndQTR '!B203</f>
        <v>5000</v>
      </c>
      <c r="C60" s="449">
        <v>36194</v>
      </c>
      <c r="D60" s="450" t="s">
        <v>357</v>
      </c>
      <c r="E60" s="448">
        <v>0</v>
      </c>
      <c r="F60" s="448">
        <v>0</v>
      </c>
      <c r="G60" s="448">
        <v>0</v>
      </c>
      <c r="H60" s="448">
        <v>0</v>
      </c>
      <c r="I60" s="448">
        <v>0</v>
      </c>
      <c r="J60" s="451">
        <v>5000</v>
      </c>
    </row>
    <row r="61" spans="1:12" ht="45">
      <c r="A61" s="472" t="str">
        <f>'[2]2ndQTR '!A244</f>
        <v>Elisa Basilio</v>
      </c>
      <c r="B61" s="448">
        <f>'[2]2ndQTR '!B244</f>
        <v>9048</v>
      </c>
      <c r="C61" s="449">
        <v>45092</v>
      </c>
      <c r="D61" s="450" t="s">
        <v>351</v>
      </c>
      <c r="E61" s="448">
        <v>9048</v>
      </c>
      <c r="F61" s="448">
        <v>0</v>
      </c>
      <c r="G61" s="448">
        <v>0</v>
      </c>
      <c r="H61" s="448">
        <v>0</v>
      </c>
      <c r="I61" s="448">
        <v>0</v>
      </c>
      <c r="J61" s="451">
        <v>0</v>
      </c>
    </row>
    <row r="62" spans="1:12">
      <c r="A62" s="472" t="str">
        <f>'[2]2ndQTR '!A201</f>
        <v>Eugenio G. Ramos</v>
      </c>
      <c r="B62" s="448">
        <f>'[2]2ndQTR '!B201</f>
        <v>2500</v>
      </c>
      <c r="C62" s="449">
        <v>36264</v>
      </c>
      <c r="D62" s="450" t="s">
        <v>357</v>
      </c>
      <c r="E62" s="448">
        <v>0</v>
      </c>
      <c r="F62" s="448">
        <v>0</v>
      </c>
      <c r="G62" s="448">
        <v>0</v>
      </c>
      <c r="H62" s="448">
        <v>0</v>
      </c>
      <c r="I62" s="448">
        <v>0</v>
      </c>
      <c r="J62" s="451">
        <v>2500</v>
      </c>
    </row>
    <row r="63" spans="1:12" s="417" customFormat="1" ht="101.65" hidden="1" customHeight="1">
      <c r="A63" s="472" t="str">
        <f>'[2]2ndQTR '!A218</f>
        <v>Catherine Atienza</v>
      </c>
      <c r="B63" s="448">
        <f>'[2]2ndQTR '!B218</f>
        <v>0</v>
      </c>
      <c r="C63" s="449"/>
      <c r="D63" s="450"/>
      <c r="E63" s="448"/>
      <c r="F63" s="448"/>
      <c r="G63" s="448"/>
      <c r="H63" s="448"/>
      <c r="I63" s="448"/>
      <c r="J63" s="451"/>
      <c r="L63" s="418"/>
    </row>
    <row r="64" spans="1:12" s="417" customFormat="1" hidden="1">
      <c r="A64" s="472" t="str">
        <f>'[2]2ndQTR '!A184</f>
        <v>Catherine DC. Camba</v>
      </c>
      <c r="B64" s="448">
        <f>'[2]2ndQTR '!B184</f>
        <v>0</v>
      </c>
      <c r="C64" s="449"/>
      <c r="D64" s="450"/>
      <c r="E64" s="448"/>
      <c r="F64" s="448"/>
      <c r="G64" s="448"/>
      <c r="H64" s="448"/>
      <c r="I64" s="448"/>
      <c r="J64" s="451"/>
      <c r="L64" s="418"/>
    </row>
    <row r="65" spans="1:12" s="417" customFormat="1" hidden="1">
      <c r="A65" s="472" t="str">
        <f>'[2]2ndQTR '!A185</f>
        <v>Cecilia Arlene P. Vinluan</v>
      </c>
      <c r="B65" s="448">
        <f>'[2]2ndQTR '!B185</f>
        <v>0</v>
      </c>
      <c r="C65" s="449"/>
      <c r="D65" s="450"/>
      <c r="E65" s="448"/>
      <c r="F65" s="448"/>
      <c r="G65" s="448"/>
      <c r="H65" s="448"/>
      <c r="I65" s="448"/>
      <c r="J65" s="451"/>
      <c r="L65" s="418"/>
    </row>
    <row r="66" spans="1:12" s="417" customFormat="1">
      <c r="A66" s="472" t="str">
        <f>'[2]2ndQTR '!A213</f>
        <v>Federico Victorio</v>
      </c>
      <c r="B66" s="448">
        <f>'[2]2ndQTR '!B213</f>
        <v>1500</v>
      </c>
      <c r="C66" s="449">
        <v>31167</v>
      </c>
      <c r="D66" s="450" t="s">
        <v>357</v>
      </c>
      <c r="E66" s="448">
        <v>0</v>
      </c>
      <c r="F66" s="448">
        <v>0</v>
      </c>
      <c r="G66" s="448">
        <v>0</v>
      </c>
      <c r="H66" s="448">
        <v>0</v>
      </c>
      <c r="I66" s="448">
        <v>0</v>
      </c>
      <c r="J66" s="451">
        <v>1500</v>
      </c>
      <c r="L66" s="418"/>
    </row>
    <row r="67" spans="1:12" s="417" customFormat="1" ht="11.65" hidden="1" customHeight="1">
      <c r="A67" s="472" t="str">
        <f>'[2]2ndQTR '!A219</f>
        <v>Christine Frias</v>
      </c>
      <c r="B67" s="448">
        <f>'[2]2ndQTR '!B219</f>
        <v>0</v>
      </c>
      <c r="C67" s="449"/>
      <c r="D67" s="450"/>
      <c r="E67" s="448"/>
      <c r="F67" s="448"/>
      <c r="G67" s="448"/>
      <c r="H67" s="448"/>
      <c r="I67" s="448"/>
      <c r="J67" s="451"/>
      <c r="L67" s="418"/>
    </row>
    <row r="68" spans="1:12" s="417" customFormat="1" ht="85.5" hidden="1" customHeight="1">
      <c r="A68" s="472" t="str">
        <f>'[2]2ndQTR '!A198</f>
        <v>Christine Patayan</v>
      </c>
      <c r="B68" s="448">
        <f>'[2]2ndQTR '!B198</f>
        <v>0</v>
      </c>
      <c r="C68" s="449"/>
      <c r="D68" s="450"/>
      <c r="E68" s="448"/>
      <c r="F68" s="448"/>
      <c r="G68" s="448"/>
      <c r="H68" s="448"/>
      <c r="I68" s="448"/>
      <c r="J68" s="451"/>
      <c r="L68" s="418"/>
    </row>
    <row r="69" spans="1:12" s="417" customFormat="1">
      <c r="A69" s="472" t="s">
        <v>359</v>
      </c>
      <c r="B69" s="448">
        <f>'[2]2ndQTR '!B202</f>
        <v>1200</v>
      </c>
      <c r="C69" s="449">
        <v>35633</v>
      </c>
      <c r="D69" s="450" t="s">
        <v>357</v>
      </c>
      <c r="E69" s="448">
        <v>0</v>
      </c>
      <c r="F69" s="448">
        <v>0</v>
      </c>
      <c r="G69" s="448">
        <v>0</v>
      </c>
      <c r="H69" s="448">
        <v>0</v>
      </c>
      <c r="I69" s="448">
        <v>0</v>
      </c>
      <c r="J69" s="451">
        <v>1200</v>
      </c>
      <c r="L69" s="418"/>
    </row>
    <row r="70" spans="1:12" s="417" customFormat="1" ht="87" hidden="1" customHeight="1">
      <c r="A70" s="472" t="str">
        <f>'[2]2ndQTR '!A186</f>
        <v>Corazon L. Pantua</v>
      </c>
      <c r="B70" s="448">
        <f>'[2]2ndQTR '!B186</f>
        <v>0</v>
      </c>
      <c r="C70" s="449"/>
      <c r="D70" s="450"/>
      <c r="E70" s="448"/>
      <c r="F70" s="448"/>
      <c r="G70" s="448"/>
      <c r="H70" s="448"/>
      <c r="I70" s="448"/>
      <c r="J70" s="451"/>
      <c r="L70" s="418"/>
    </row>
    <row r="71" spans="1:12" s="417" customFormat="1">
      <c r="A71" s="472" t="str">
        <f>'[2]2ndQTR '!A207</f>
        <v>Felipe Santillan</v>
      </c>
      <c r="B71" s="448">
        <f>'[2]2ndQTR '!B207</f>
        <v>1250</v>
      </c>
      <c r="C71" s="449">
        <v>28549</v>
      </c>
      <c r="D71" s="450" t="s">
        <v>357</v>
      </c>
      <c r="E71" s="448">
        <v>0</v>
      </c>
      <c r="F71" s="448">
        <v>0</v>
      </c>
      <c r="G71" s="448">
        <v>0</v>
      </c>
      <c r="H71" s="448">
        <v>0</v>
      </c>
      <c r="I71" s="448">
        <v>0</v>
      </c>
      <c r="J71" s="451">
        <v>1250</v>
      </c>
      <c r="L71" s="418"/>
    </row>
    <row r="72" spans="1:12" s="417" customFormat="1" hidden="1">
      <c r="A72" s="472" t="str">
        <f>'[2]2ndQTR '!A182</f>
        <v>Dolores U. Vinuya</v>
      </c>
      <c r="B72" s="448">
        <f>'[2]2ndQTR '!B182</f>
        <v>0</v>
      </c>
      <c r="C72" s="449"/>
      <c r="D72" s="450"/>
      <c r="E72" s="448"/>
      <c r="F72" s="448"/>
      <c r="G72" s="448"/>
      <c r="H72" s="448"/>
      <c r="I72" s="448"/>
      <c r="J72" s="451"/>
      <c r="L72" s="418"/>
    </row>
    <row r="73" spans="1:12" s="417" customFormat="1" hidden="1">
      <c r="A73" s="472" t="str">
        <f>'[2]2ndQTR '!A183</f>
        <v>Dondelina S. Catabay</v>
      </c>
      <c r="B73" s="448">
        <f>'[2]2ndQTR '!B183</f>
        <v>0</v>
      </c>
      <c r="C73" s="449"/>
      <c r="D73" s="450"/>
      <c r="E73" s="448"/>
      <c r="F73" s="448"/>
      <c r="G73" s="448"/>
      <c r="H73" s="448"/>
      <c r="I73" s="448"/>
      <c r="J73" s="451"/>
      <c r="L73" s="418"/>
    </row>
    <row r="74" spans="1:12" s="417" customFormat="1" ht="105">
      <c r="A74" s="472" t="s">
        <v>360</v>
      </c>
      <c r="B74" s="448">
        <f>'[2]2ndQTR '!B233</f>
        <v>2726913.12</v>
      </c>
      <c r="C74" s="449">
        <v>45020</v>
      </c>
      <c r="D74" s="450" t="s">
        <v>361</v>
      </c>
      <c r="E74" s="448">
        <v>0</v>
      </c>
      <c r="F74" s="448">
        <v>855000</v>
      </c>
      <c r="G74" s="448">
        <v>0</v>
      </c>
      <c r="H74" s="448">
        <v>0</v>
      </c>
      <c r="I74" s="448">
        <v>0</v>
      </c>
      <c r="J74" s="451">
        <v>0</v>
      </c>
      <c r="L74" s="418"/>
    </row>
    <row r="75" spans="1:12" s="417" customFormat="1" ht="90">
      <c r="A75" s="472"/>
      <c r="B75" s="448"/>
      <c r="C75" s="449">
        <v>45020</v>
      </c>
      <c r="D75" s="450" t="s">
        <v>362</v>
      </c>
      <c r="E75" s="448">
        <v>0</v>
      </c>
      <c r="F75" s="448">
        <v>1871913.12</v>
      </c>
      <c r="G75" s="448">
        <v>0</v>
      </c>
      <c r="H75" s="448">
        <v>0</v>
      </c>
      <c r="I75" s="448">
        <v>0</v>
      </c>
      <c r="J75" s="451">
        <v>0</v>
      </c>
      <c r="L75" s="418"/>
    </row>
    <row r="76" spans="1:12" s="417" customFormat="1" ht="45">
      <c r="A76" s="472" t="str">
        <f>'[2]2ndQTR '!A177</f>
        <v>Janette Asis</v>
      </c>
      <c r="B76" s="448">
        <f>'[2]2ndQTR '!B177</f>
        <v>28752</v>
      </c>
      <c r="C76" s="449">
        <v>45077</v>
      </c>
      <c r="D76" s="450" t="s">
        <v>363</v>
      </c>
      <c r="E76" s="448">
        <v>0</v>
      </c>
      <c r="F76" s="448">
        <f>B76</f>
        <v>28752</v>
      </c>
      <c r="G76" s="448">
        <v>0</v>
      </c>
      <c r="H76" s="448">
        <v>0</v>
      </c>
      <c r="I76" s="448">
        <v>0</v>
      </c>
      <c r="J76" s="451">
        <v>0</v>
      </c>
      <c r="L76" s="418"/>
    </row>
    <row r="77" spans="1:12" s="417" customFormat="1">
      <c r="A77" s="472" t="s">
        <v>364</v>
      </c>
      <c r="B77" s="448">
        <f>'[2]2ndQTR '!B204</f>
        <v>20000</v>
      </c>
      <c r="C77" s="449">
        <v>35488</v>
      </c>
      <c r="D77" s="450" t="s">
        <v>357</v>
      </c>
      <c r="E77" s="448">
        <v>0</v>
      </c>
      <c r="F77" s="448">
        <v>0</v>
      </c>
      <c r="G77" s="448">
        <v>0</v>
      </c>
      <c r="H77" s="448">
        <v>0</v>
      </c>
      <c r="I77" s="448">
        <v>0</v>
      </c>
      <c r="J77" s="451">
        <v>20000</v>
      </c>
      <c r="L77" s="418"/>
    </row>
    <row r="78" spans="1:12" s="417" customFormat="1" ht="45">
      <c r="A78" s="472" t="str">
        <f>'[2]2ndQTR '!A173</f>
        <v>Louie Ocampo</v>
      </c>
      <c r="B78" s="448">
        <f>'[2]2ndQTR '!B173</f>
        <v>46052</v>
      </c>
      <c r="C78" s="449">
        <v>45077</v>
      </c>
      <c r="D78" s="450" t="s">
        <v>365</v>
      </c>
      <c r="E78" s="448">
        <v>0</v>
      </c>
      <c r="F78" s="448">
        <f>B78</f>
        <v>46052</v>
      </c>
      <c r="G78" s="448">
        <v>0</v>
      </c>
      <c r="H78" s="448">
        <v>0</v>
      </c>
      <c r="I78" s="448">
        <v>0</v>
      </c>
      <c r="J78" s="451">
        <v>0</v>
      </c>
      <c r="L78" s="418"/>
    </row>
    <row r="79" spans="1:12" s="417" customFormat="1" hidden="1">
      <c r="A79" s="472" t="str">
        <f>'[2]2ndQTR '!A220</f>
        <v>George Domantay</v>
      </c>
      <c r="B79" s="448">
        <f>'[2]2ndQTR '!B220</f>
        <v>0</v>
      </c>
      <c r="C79" s="449"/>
      <c r="D79" s="450"/>
      <c r="E79" s="448"/>
      <c r="F79" s="448"/>
      <c r="G79" s="448">
        <v>0</v>
      </c>
      <c r="H79" s="448">
        <v>0</v>
      </c>
      <c r="I79" s="448">
        <v>0</v>
      </c>
      <c r="J79" s="451">
        <v>0</v>
      </c>
      <c r="L79" s="418"/>
    </row>
    <row r="80" spans="1:12" s="417" customFormat="1" hidden="1">
      <c r="A80" s="472" t="str">
        <f>'[2]2ndQTR '!A221</f>
        <v>Hideliza Macam</v>
      </c>
      <c r="B80" s="448">
        <f>'[2]2ndQTR '!B221</f>
        <v>0</v>
      </c>
      <c r="C80" s="449"/>
      <c r="D80" s="450"/>
      <c r="E80" s="448"/>
      <c r="F80" s="448"/>
      <c r="G80" s="448">
        <v>0</v>
      </c>
      <c r="H80" s="448">
        <v>0</v>
      </c>
      <c r="I80" s="448">
        <v>0</v>
      </c>
      <c r="J80" s="451">
        <v>0</v>
      </c>
      <c r="L80" s="418"/>
    </row>
    <row r="81" spans="1:12" ht="90">
      <c r="A81" s="472" t="s">
        <v>366</v>
      </c>
      <c r="B81" s="448">
        <f>'[2]2ndQTR '!B242</f>
        <v>16300</v>
      </c>
      <c r="C81" s="449">
        <v>45059</v>
      </c>
      <c r="D81" s="450" t="s">
        <v>367</v>
      </c>
      <c r="E81" s="448">
        <v>0</v>
      </c>
      <c r="F81" s="448">
        <v>16300</v>
      </c>
      <c r="G81" s="448">
        <v>0</v>
      </c>
      <c r="H81" s="448">
        <v>0</v>
      </c>
      <c r="I81" s="448">
        <v>0</v>
      </c>
      <c r="J81" s="451">
        <v>0</v>
      </c>
    </row>
    <row r="82" spans="1:12" s="417" customFormat="1" ht="73.5" customHeight="1">
      <c r="A82" s="472" t="str">
        <f>'[2]2ndQTR '!A240</f>
        <v>Mark Sydney Soriano</v>
      </c>
      <c r="B82" s="448">
        <f>'[2]2ndQTR '!B240</f>
        <v>58670.74</v>
      </c>
      <c r="C82" s="449">
        <v>45048</v>
      </c>
      <c r="D82" s="450" t="s">
        <v>368</v>
      </c>
      <c r="E82" s="448">
        <v>0</v>
      </c>
      <c r="F82" s="448">
        <f>B82</f>
        <v>58670.74</v>
      </c>
      <c r="G82" s="448">
        <v>0</v>
      </c>
      <c r="H82" s="448">
        <v>0</v>
      </c>
      <c r="I82" s="448">
        <v>0</v>
      </c>
      <c r="J82" s="451">
        <v>0</v>
      </c>
      <c r="L82" s="418"/>
    </row>
    <row r="83" spans="1:12" s="417" customFormat="1">
      <c r="A83" s="472" t="str">
        <f>'[2]2ndQTR '!A214</f>
        <v>Maximu Dulay</v>
      </c>
      <c r="B83" s="448">
        <f>'[2]2ndQTR '!B214</f>
        <v>5000</v>
      </c>
      <c r="C83" s="449">
        <v>32675</v>
      </c>
      <c r="D83" s="450" t="s">
        <v>357</v>
      </c>
      <c r="E83" s="448">
        <v>0</v>
      </c>
      <c r="F83" s="448">
        <v>0</v>
      </c>
      <c r="G83" s="448">
        <v>0</v>
      </c>
      <c r="H83" s="448">
        <v>0</v>
      </c>
      <c r="I83" s="448">
        <v>0</v>
      </c>
      <c r="J83" s="451">
        <v>5000</v>
      </c>
      <c r="L83" s="418"/>
    </row>
    <row r="84" spans="1:12" s="417" customFormat="1" ht="61.5" customHeight="1">
      <c r="A84" s="472" t="str">
        <f>'[2]2ndQTR '!A241</f>
        <v>Monika Aliguas Labaupa</v>
      </c>
      <c r="B84" s="448">
        <f>'[2]2ndQTR '!B241</f>
        <v>147400</v>
      </c>
      <c r="C84" s="449">
        <v>45055</v>
      </c>
      <c r="D84" s="450" t="s">
        <v>369</v>
      </c>
      <c r="E84" s="448">
        <v>0</v>
      </c>
      <c r="F84" s="448">
        <f>B84</f>
        <v>147400</v>
      </c>
      <c r="G84" s="448">
        <v>0</v>
      </c>
      <c r="H84" s="448">
        <v>0</v>
      </c>
      <c r="I84" s="448">
        <v>0</v>
      </c>
      <c r="J84" s="451"/>
      <c r="L84" s="418"/>
    </row>
    <row r="85" spans="1:12" s="417" customFormat="1">
      <c r="A85" s="472" t="str">
        <f>'[2]2ndQTR '!A208</f>
        <v>Narciso Ramos</v>
      </c>
      <c r="B85" s="448">
        <f>'[2]2ndQTR '!B208</f>
        <v>1250</v>
      </c>
      <c r="C85" s="449">
        <v>28730</v>
      </c>
      <c r="D85" s="450" t="s">
        <v>357</v>
      </c>
      <c r="E85" s="448">
        <v>0</v>
      </c>
      <c r="F85" s="448">
        <v>0</v>
      </c>
      <c r="G85" s="448">
        <v>0</v>
      </c>
      <c r="H85" s="448">
        <v>0</v>
      </c>
      <c r="I85" s="448">
        <v>0</v>
      </c>
      <c r="J85" s="451">
        <v>1250</v>
      </c>
      <c r="L85" s="418"/>
    </row>
    <row r="86" spans="1:12" s="417" customFormat="1" ht="132.75" customHeight="1">
      <c r="A86" s="472" t="str">
        <f>'[2]2ndQTR '!A167</f>
        <v>Nelly Pioquinto</v>
      </c>
      <c r="B86" s="448">
        <f>'[2]2ndQTR '!B167</f>
        <v>5811.75</v>
      </c>
      <c r="C86" s="449">
        <v>45002</v>
      </c>
      <c r="D86" s="450" t="s">
        <v>370</v>
      </c>
      <c r="E86" s="448">
        <v>0</v>
      </c>
      <c r="F86" s="448">
        <v>0</v>
      </c>
      <c r="G86" s="448">
        <v>5811.75</v>
      </c>
      <c r="H86" s="448">
        <v>0</v>
      </c>
      <c r="I86" s="448">
        <v>0</v>
      </c>
      <c r="J86" s="451">
        <v>0</v>
      </c>
      <c r="L86" s="418"/>
    </row>
    <row r="87" spans="1:12" s="417" customFormat="1" ht="91.5" customHeight="1">
      <c r="A87" s="472" t="s">
        <v>371</v>
      </c>
      <c r="B87" s="448">
        <f>'[2]2ndQTR '!B237</f>
        <v>17300</v>
      </c>
      <c r="C87" s="449">
        <v>45054</v>
      </c>
      <c r="D87" s="450" t="s">
        <v>372</v>
      </c>
      <c r="E87" s="448">
        <v>0</v>
      </c>
      <c r="F87" s="448">
        <v>17300</v>
      </c>
      <c r="G87" s="448">
        <v>0</v>
      </c>
      <c r="H87" s="448">
        <v>0</v>
      </c>
      <c r="I87" s="448">
        <v>0</v>
      </c>
      <c r="J87" s="451">
        <v>0</v>
      </c>
      <c r="L87" s="418"/>
    </row>
    <row r="88" spans="1:12" s="417" customFormat="1" ht="91.5" customHeight="1">
      <c r="A88" s="472" t="s">
        <v>373</v>
      </c>
      <c r="B88" s="448">
        <f>'[2]2ndQTR '!B234</f>
        <v>86004.740999999995</v>
      </c>
      <c r="C88" s="449">
        <v>45044</v>
      </c>
      <c r="D88" s="450" t="s">
        <v>374</v>
      </c>
      <c r="E88" s="448">
        <v>0</v>
      </c>
      <c r="F88" s="448">
        <v>86004.74</v>
      </c>
      <c r="G88" s="448">
        <v>0</v>
      </c>
      <c r="H88" s="448">
        <v>0</v>
      </c>
      <c r="I88" s="448">
        <v>0</v>
      </c>
      <c r="J88" s="451">
        <v>0</v>
      </c>
      <c r="L88" s="418"/>
    </row>
    <row r="89" spans="1:12" s="417" customFormat="1" ht="60">
      <c r="A89" s="472" t="s">
        <v>375</v>
      </c>
      <c r="B89" s="448">
        <f>'[2]2ndQTR '!B178</f>
        <v>111500</v>
      </c>
      <c r="C89" s="449">
        <v>45077</v>
      </c>
      <c r="D89" s="450" t="s">
        <v>376</v>
      </c>
      <c r="E89" s="448">
        <v>0</v>
      </c>
      <c r="F89" s="448">
        <v>111500</v>
      </c>
      <c r="G89" s="448">
        <v>0</v>
      </c>
      <c r="H89" s="448">
        <v>0</v>
      </c>
      <c r="I89" s="448">
        <v>0</v>
      </c>
      <c r="J89" s="451">
        <v>0</v>
      </c>
      <c r="L89" s="418"/>
    </row>
    <row r="90" spans="1:12" s="417" customFormat="1" ht="45">
      <c r="A90" s="472" t="str">
        <f>'[2]2ndQTR '!A245</f>
        <v>Richard Dizon</v>
      </c>
      <c r="B90" s="448">
        <f>'[2]2ndQTR '!B245</f>
        <v>9048</v>
      </c>
      <c r="C90" s="449">
        <v>45092</v>
      </c>
      <c r="D90" s="450" t="s">
        <v>351</v>
      </c>
      <c r="E90" s="448">
        <v>9048</v>
      </c>
      <c r="F90" s="448">
        <v>0</v>
      </c>
      <c r="G90" s="448">
        <v>0</v>
      </c>
      <c r="H90" s="448">
        <v>0</v>
      </c>
      <c r="I90" s="448">
        <v>0</v>
      </c>
      <c r="J90" s="451">
        <v>0</v>
      </c>
      <c r="L90" s="418"/>
    </row>
    <row r="91" spans="1:12" s="417" customFormat="1">
      <c r="A91" s="472" t="str">
        <f>'[2]2ndQTR '!A235</f>
        <v>Nestor Batalla</v>
      </c>
      <c r="B91" s="448">
        <f>'[2]2ndQTR '!B235</f>
        <v>9.9999998928979039E-4</v>
      </c>
      <c r="C91" s="449"/>
      <c r="D91" s="450"/>
      <c r="E91" s="448"/>
      <c r="F91" s="448"/>
      <c r="G91" s="448"/>
      <c r="H91" s="448"/>
      <c r="I91" s="448"/>
      <c r="J91" s="451"/>
      <c r="L91" s="418"/>
    </row>
    <row r="92" spans="1:12" s="417" customFormat="1">
      <c r="A92" s="472" t="str">
        <f>'[2]2ndQTR '!A168</f>
        <v>Olympia Viray</v>
      </c>
      <c r="B92" s="448">
        <f>'[2]2ndQTR '!B168</f>
        <v>0</v>
      </c>
      <c r="C92" s="449"/>
      <c r="D92" s="450"/>
      <c r="E92" s="448"/>
      <c r="F92" s="448"/>
      <c r="G92" s="448"/>
      <c r="H92" s="448"/>
      <c r="I92" s="448"/>
      <c r="J92" s="451"/>
      <c r="L92" s="418"/>
    </row>
    <row r="93" spans="1:12" s="417" customFormat="1">
      <c r="A93" s="472" t="str">
        <f>'[2]2ndQTR '!A187</f>
        <v>Policarpio R. Pascua</v>
      </c>
      <c r="B93" s="448">
        <f>'[2]2ndQTR '!B187</f>
        <v>0</v>
      </c>
      <c r="C93" s="449"/>
      <c r="D93" s="450"/>
      <c r="E93" s="448"/>
      <c r="F93" s="448"/>
      <c r="G93" s="448"/>
      <c r="H93" s="448"/>
      <c r="I93" s="448"/>
      <c r="J93" s="451"/>
      <c r="L93" s="418"/>
    </row>
    <row r="94" spans="1:12" s="417" customFormat="1">
      <c r="A94" s="472" t="str">
        <f>'[2]2ndQTR '!A236</f>
        <v>Regemel Johns Arachea</v>
      </c>
      <c r="B94" s="448">
        <f>'[2]2ndQTR '!B236</f>
        <v>0</v>
      </c>
      <c r="C94" s="449"/>
      <c r="D94" s="450"/>
      <c r="E94" s="448"/>
      <c r="F94" s="448"/>
      <c r="G94" s="448"/>
      <c r="H94" s="448"/>
      <c r="I94" s="448"/>
      <c r="J94" s="451"/>
      <c r="L94" s="418"/>
    </row>
    <row r="95" spans="1:12" s="417" customFormat="1">
      <c r="A95" s="472" t="str">
        <f>'[2]2ndQTR '!A216</f>
        <v>Rhodyn Luchinvar Oro</v>
      </c>
      <c r="B95" s="448">
        <f>'[2]2ndQTR '!B216</f>
        <v>0</v>
      </c>
      <c r="C95" s="449"/>
      <c r="D95" s="450"/>
      <c r="E95" s="448"/>
      <c r="F95" s="448"/>
      <c r="G95" s="448"/>
      <c r="H95" s="448"/>
      <c r="I95" s="448"/>
      <c r="J95" s="451"/>
      <c r="L95" s="418"/>
    </row>
    <row r="96" spans="1:12" s="417" customFormat="1">
      <c r="A96" s="472" t="str">
        <f>'[2]2ndQTR '!A206</f>
        <v>Roderick Mina</v>
      </c>
      <c r="B96" s="448">
        <f>'[2]2ndQTR '!B206</f>
        <v>3600</v>
      </c>
      <c r="C96" s="449">
        <v>35603</v>
      </c>
      <c r="D96" s="450" t="s">
        <v>357</v>
      </c>
      <c r="E96" s="448">
        <v>0</v>
      </c>
      <c r="F96" s="448">
        <v>0</v>
      </c>
      <c r="G96" s="448">
        <v>0</v>
      </c>
      <c r="H96" s="448">
        <v>0</v>
      </c>
      <c r="I96" s="448">
        <v>0</v>
      </c>
      <c r="J96" s="451">
        <v>3600</v>
      </c>
      <c r="L96" s="418"/>
    </row>
    <row r="97" spans="1:12" s="417" customFormat="1">
      <c r="A97" s="472" t="str">
        <f>'[2]2ndQTR '!A210</f>
        <v>Rodolfo Itchon</v>
      </c>
      <c r="B97" s="448">
        <f>'[2]2ndQTR '!B210</f>
        <v>1000</v>
      </c>
      <c r="C97" s="449">
        <v>29664</v>
      </c>
      <c r="D97" s="450" t="s">
        <v>357</v>
      </c>
      <c r="E97" s="448">
        <v>0</v>
      </c>
      <c r="F97" s="448">
        <v>0</v>
      </c>
      <c r="G97" s="448">
        <v>0</v>
      </c>
      <c r="H97" s="448">
        <v>0</v>
      </c>
      <c r="I97" s="448">
        <v>0</v>
      </c>
      <c r="J97" s="451">
        <v>1000</v>
      </c>
      <c r="L97" s="418"/>
    </row>
    <row r="98" spans="1:12" s="417" customFormat="1">
      <c r="A98" s="472" t="str">
        <f>'[2]2ndQTR '!A211</f>
        <v>Rodolfo Itchon</v>
      </c>
      <c r="B98" s="448">
        <f>'[2]2ndQTR '!B211</f>
        <v>1500</v>
      </c>
      <c r="C98" s="449">
        <v>30078</v>
      </c>
      <c r="D98" s="450" t="s">
        <v>357</v>
      </c>
      <c r="E98" s="448">
        <v>0</v>
      </c>
      <c r="F98" s="448">
        <v>0</v>
      </c>
      <c r="G98" s="448">
        <v>0</v>
      </c>
      <c r="H98" s="448">
        <v>0</v>
      </c>
      <c r="I98" s="448">
        <v>0</v>
      </c>
      <c r="J98" s="451">
        <v>1500</v>
      </c>
      <c r="L98" s="418"/>
    </row>
    <row r="99" spans="1:12" s="417" customFormat="1">
      <c r="A99" s="472" t="str">
        <f>'[2]2ndQTR '!A212</f>
        <v>Rodolfo Rivera</v>
      </c>
      <c r="B99" s="448">
        <f>'[2]2ndQTR '!B212</f>
        <v>1300</v>
      </c>
      <c r="C99" s="449">
        <v>30471</v>
      </c>
      <c r="D99" s="450" t="s">
        <v>357</v>
      </c>
      <c r="E99" s="448">
        <v>0</v>
      </c>
      <c r="F99" s="448">
        <v>0</v>
      </c>
      <c r="G99" s="448">
        <v>0</v>
      </c>
      <c r="H99" s="448">
        <v>0</v>
      </c>
      <c r="I99" s="448">
        <v>0</v>
      </c>
      <c r="J99" s="451">
        <v>1300</v>
      </c>
      <c r="L99" s="418"/>
    </row>
    <row r="100" spans="1:12" s="417" customFormat="1">
      <c r="A100" s="472" t="str">
        <f>'[2]2ndQTR '!A209</f>
        <v>Rodolfo Rodrigo</v>
      </c>
      <c r="B100" s="448">
        <f>'[2]2ndQTR '!B209</f>
        <v>500</v>
      </c>
      <c r="C100" s="449">
        <v>28817</v>
      </c>
      <c r="D100" s="450" t="s">
        <v>357</v>
      </c>
      <c r="E100" s="448">
        <v>0</v>
      </c>
      <c r="F100" s="448">
        <v>0</v>
      </c>
      <c r="G100" s="448">
        <v>0</v>
      </c>
      <c r="H100" s="448">
        <v>0</v>
      </c>
      <c r="I100" s="448">
        <v>0</v>
      </c>
      <c r="J100" s="451">
        <v>500</v>
      </c>
      <c r="L100" s="418"/>
    </row>
    <row r="101" spans="1:12" s="417" customFormat="1">
      <c r="A101" s="472" t="s">
        <v>377</v>
      </c>
      <c r="B101" s="448">
        <f>'[2]2ndQTR '!B205</f>
        <v>5000</v>
      </c>
      <c r="C101" s="449">
        <v>35695</v>
      </c>
      <c r="D101" s="450" t="s">
        <v>357</v>
      </c>
      <c r="E101" s="448">
        <v>0</v>
      </c>
      <c r="F101" s="448">
        <v>0</v>
      </c>
      <c r="G101" s="448">
        <v>0</v>
      </c>
      <c r="H101" s="448">
        <v>0</v>
      </c>
      <c r="I101" s="448">
        <v>0</v>
      </c>
      <c r="J101" s="451">
        <v>5000</v>
      </c>
      <c r="L101" s="418"/>
    </row>
    <row r="102" spans="1:12" s="417" customFormat="1" ht="90.75" customHeight="1">
      <c r="A102" s="472" t="str">
        <f>'[2]2ndQTR '!A195</f>
        <v>Rowena Ignacio</v>
      </c>
      <c r="B102" s="448">
        <f>'[2]2ndQTR '!B195</f>
        <v>17300</v>
      </c>
      <c r="C102" s="449">
        <v>45048</v>
      </c>
      <c r="D102" s="450" t="s">
        <v>378</v>
      </c>
      <c r="E102" s="448">
        <v>0</v>
      </c>
      <c r="F102" s="448">
        <f>B102</f>
        <v>17300</v>
      </c>
      <c r="G102" s="448">
        <v>0</v>
      </c>
      <c r="H102" s="448">
        <v>0</v>
      </c>
      <c r="I102" s="448">
        <v>0</v>
      </c>
      <c r="J102" s="451">
        <v>0</v>
      </c>
      <c r="L102" s="418"/>
    </row>
    <row r="103" spans="1:12" s="417" customFormat="1" ht="17.100000000000001" customHeight="1">
      <c r="A103" s="472" t="str">
        <f>'[2]2ndQTR '!A199</f>
        <v>Salvador Vedaña</v>
      </c>
      <c r="B103" s="448">
        <f>'[2]2ndQTR '!B199</f>
        <v>10000</v>
      </c>
      <c r="C103" s="449">
        <v>37902</v>
      </c>
      <c r="D103" s="450" t="s">
        <v>357</v>
      </c>
      <c r="E103" s="448">
        <v>0</v>
      </c>
      <c r="F103" s="448">
        <v>0</v>
      </c>
      <c r="G103" s="448">
        <v>0</v>
      </c>
      <c r="H103" s="448">
        <v>0</v>
      </c>
      <c r="I103" s="448">
        <v>0</v>
      </c>
      <c r="J103" s="451">
        <v>10000</v>
      </c>
      <c r="L103" s="418"/>
    </row>
    <row r="104" spans="1:12" s="417" customFormat="1" ht="17.100000000000001" customHeight="1">
      <c r="A104" s="472" t="str">
        <f>'[2]2ndQTR '!A189</f>
        <v>Sheinami Manaois</v>
      </c>
      <c r="B104" s="448">
        <f>'[2]2ndQTR '!B189</f>
        <v>2000</v>
      </c>
      <c r="C104" s="449">
        <v>44952</v>
      </c>
      <c r="D104" s="450" t="s">
        <v>379</v>
      </c>
      <c r="E104" s="448">
        <v>0</v>
      </c>
      <c r="F104" s="448">
        <v>2000</v>
      </c>
      <c r="G104" s="448"/>
      <c r="H104" s="448"/>
      <c r="I104" s="448"/>
      <c r="J104" s="451"/>
      <c r="L104" s="418"/>
    </row>
    <row r="105" spans="1:12" ht="45.75" thickBot="1">
      <c r="A105" s="473" t="str">
        <f>'[2]2ndQTR '!A217</f>
        <v>Verna Nava-Perez</v>
      </c>
      <c r="B105" s="456">
        <f>'[2]2ndQTR '!B217</f>
        <v>20000</v>
      </c>
      <c r="C105" s="457">
        <v>45016</v>
      </c>
      <c r="D105" s="458" t="s">
        <v>380</v>
      </c>
      <c r="E105" s="456">
        <v>0</v>
      </c>
      <c r="F105" s="456">
        <v>20000</v>
      </c>
      <c r="G105" s="456">
        <v>0</v>
      </c>
      <c r="H105" s="456">
        <v>0</v>
      </c>
      <c r="I105" s="456">
        <v>0</v>
      </c>
      <c r="J105" s="459">
        <v>0</v>
      </c>
    </row>
    <row r="106" spans="1:12" ht="15.75" thickBot="1">
      <c r="A106" s="474" t="s">
        <v>381</v>
      </c>
      <c r="B106" s="475">
        <f>SUM(B13:B105)</f>
        <v>13473681.672000002</v>
      </c>
      <c r="C106" s="476"/>
      <c r="D106" s="476"/>
      <c r="E106" s="475">
        <f>SUM(E12:E105)</f>
        <v>816744</v>
      </c>
      <c r="F106" s="475">
        <f>SUM(F13:F105)</f>
        <v>9574361.6700000018</v>
      </c>
      <c r="G106" s="475">
        <f>SUM(G12:G105)</f>
        <v>2964976</v>
      </c>
      <c r="H106" s="475">
        <f>SUM(H12:H105)</f>
        <v>50000</v>
      </c>
      <c r="I106" s="475">
        <f>SUM(I12:I105)</f>
        <v>0</v>
      </c>
      <c r="J106" s="477">
        <f>SUM(J12:J105)</f>
        <v>67600</v>
      </c>
      <c r="K106" s="478">
        <f>SUM(E106:J106)</f>
        <v>13473681.670000002</v>
      </c>
      <c r="L106" s="479">
        <f>B106-K106</f>
        <v>2.0000003278255463E-3</v>
      </c>
    </row>
    <row r="107" spans="1:12">
      <c r="B107" s="478"/>
      <c r="E107" s="478"/>
      <c r="F107" s="478"/>
      <c r="G107" s="478"/>
      <c r="H107" s="478"/>
      <c r="I107" s="478"/>
      <c r="J107" s="478"/>
      <c r="K107" s="478"/>
      <c r="L107" s="479"/>
    </row>
    <row r="108" spans="1:12">
      <c r="A108" s="480" t="s">
        <v>288</v>
      </c>
      <c r="B108" s="480"/>
      <c r="C108" s="480"/>
      <c r="D108" s="480"/>
      <c r="E108" s="480"/>
      <c r="F108" s="480"/>
      <c r="G108" s="480"/>
      <c r="H108" s="480"/>
      <c r="I108" s="480"/>
      <c r="J108" s="480"/>
    </row>
    <row r="109" spans="1:12">
      <c r="A109" s="423"/>
      <c r="B109" s="423"/>
      <c r="C109" s="423"/>
      <c r="D109" s="423"/>
      <c r="E109" s="423"/>
      <c r="F109" s="423"/>
      <c r="G109" s="423"/>
      <c r="H109" s="423"/>
      <c r="I109" s="423"/>
      <c r="J109" s="423"/>
    </row>
    <row r="110" spans="1:12">
      <c r="A110" s="423"/>
      <c r="B110" s="423"/>
      <c r="C110" s="423"/>
      <c r="D110" s="423"/>
      <c r="E110" s="423"/>
      <c r="F110" s="423"/>
      <c r="G110" s="423"/>
      <c r="H110" s="423"/>
      <c r="I110" s="423"/>
      <c r="J110" s="423"/>
    </row>
    <row r="111" spans="1:12">
      <c r="A111" s="423"/>
      <c r="B111" s="423"/>
      <c r="C111" s="423"/>
      <c r="D111" s="423"/>
      <c r="E111" s="423"/>
      <c r="F111" s="423"/>
      <c r="G111" s="423"/>
      <c r="H111" s="423"/>
      <c r="I111" s="423"/>
      <c r="J111" s="423"/>
    </row>
    <row r="113" spans="1:8">
      <c r="A113" s="481" t="s">
        <v>382</v>
      </c>
      <c r="B113" s="481"/>
      <c r="D113" s="418"/>
      <c r="E113" s="418"/>
      <c r="G113" s="481" t="s">
        <v>233</v>
      </c>
      <c r="H113" s="481"/>
    </row>
    <row r="114" spans="1:8">
      <c r="A114" s="482" t="s">
        <v>213</v>
      </c>
      <c r="B114" s="482"/>
      <c r="D114" s="418"/>
      <c r="E114" s="418"/>
      <c r="G114" s="483" t="s">
        <v>148</v>
      </c>
      <c r="H114" s="483"/>
    </row>
  </sheetData>
  <sheetProtection formatCells="0" formatColumns="0" formatRows="0" insertColumns="0" insertRows="0" insertHyperlinks="0" deleteColumns="0" deleteRows="0" sort="0" autoFilter="0" pivotTables="0"/>
  <mergeCells count="15">
    <mergeCell ref="A108:J108"/>
    <mergeCell ref="A113:B113"/>
    <mergeCell ref="G113:H113"/>
    <mergeCell ref="A114:B114"/>
    <mergeCell ref="G114:H114"/>
    <mergeCell ref="A3:J3"/>
    <mergeCell ref="A6:B6"/>
    <mergeCell ref="A7:B7"/>
    <mergeCell ref="A9:A11"/>
    <mergeCell ref="B9:B11"/>
    <mergeCell ref="C9:C11"/>
    <mergeCell ref="D9:D11"/>
    <mergeCell ref="E9:J9"/>
    <mergeCell ref="E10:G10"/>
    <mergeCell ref="H10:J10"/>
  </mergeCells>
  <pageMargins left="0.75" right="0.75" top="0.75" bottom="0.75" header="0.3" footer="0.3"/>
  <pageSetup paperSize="10000" scale="8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7167-BFD3-49CF-B9E1-4D338F710BC8}">
  <sheetPr>
    <pageSetUpPr fitToPage="1"/>
  </sheetPr>
  <dimension ref="A1:J24"/>
  <sheetViews>
    <sheetView view="pageBreakPreview" zoomScale="130" zoomScaleNormal="115" zoomScaleSheetLayoutView="130" workbookViewId="0">
      <selection activeCell="C7" sqref="C7"/>
    </sheetView>
  </sheetViews>
  <sheetFormatPr defaultRowHeight="15"/>
  <cols>
    <col min="1" max="1" width="30.7109375" style="346" customWidth="1"/>
    <col min="2" max="2" width="20.7109375" style="346" customWidth="1"/>
    <col min="3" max="3" width="16.140625" style="346" bestFit="1" customWidth="1"/>
    <col min="4" max="4" width="16.28515625" style="346" bestFit="1" customWidth="1"/>
    <col min="5" max="5" width="17.7109375" style="346" bestFit="1" customWidth="1"/>
    <col min="6" max="6" width="20.7109375" style="345" customWidth="1"/>
    <col min="7" max="9" width="20.7109375" style="346" customWidth="1"/>
    <col min="10" max="16384" width="9.140625" style="346"/>
  </cols>
  <sheetData>
    <row r="1" spans="1:10">
      <c r="A1" s="343" t="s">
        <v>276</v>
      </c>
      <c r="B1" s="344"/>
      <c r="C1" s="344"/>
      <c r="D1" s="344"/>
      <c r="E1" s="344"/>
    </row>
    <row r="2" spans="1:10" ht="15.75" thickBot="1">
      <c r="A2" s="347"/>
      <c r="B2" s="347"/>
      <c r="C2" s="347"/>
      <c r="D2" s="347"/>
      <c r="E2" s="347"/>
    </row>
    <row r="3" spans="1:10">
      <c r="A3" s="348" t="s">
        <v>277</v>
      </c>
      <c r="B3" s="349"/>
      <c r="C3" s="349"/>
      <c r="D3" s="349"/>
      <c r="E3" s="349"/>
      <c r="F3" s="349"/>
      <c r="G3" s="349"/>
      <c r="H3" s="349"/>
      <c r="I3" s="350"/>
    </row>
    <row r="4" spans="1:10">
      <c r="A4" s="351"/>
      <c r="B4" s="352"/>
      <c r="C4" s="352"/>
      <c r="D4" s="352"/>
      <c r="E4" s="352"/>
      <c r="F4" s="353"/>
      <c r="G4" s="352"/>
      <c r="H4" s="352"/>
      <c r="I4" s="354"/>
    </row>
    <row r="5" spans="1:10">
      <c r="A5" s="355" t="s">
        <v>2</v>
      </c>
      <c r="B5" s="356"/>
      <c r="C5" s="357"/>
      <c r="D5" s="357" t="s">
        <v>3</v>
      </c>
      <c r="E5" s="356">
        <v>2023</v>
      </c>
      <c r="F5" s="358"/>
      <c r="I5" s="359"/>
    </row>
    <row r="6" spans="1:10">
      <c r="A6" s="360" t="s">
        <v>4</v>
      </c>
      <c r="B6" s="361" t="s">
        <v>219</v>
      </c>
      <c r="C6" s="362"/>
      <c r="D6" s="363" t="s">
        <v>5</v>
      </c>
      <c r="E6" s="364">
        <v>2</v>
      </c>
      <c r="F6" s="358"/>
      <c r="I6" s="359"/>
    </row>
    <row r="7" spans="1:10">
      <c r="A7" s="360" t="s">
        <v>6</v>
      </c>
      <c r="B7" s="365"/>
      <c r="F7" s="358"/>
      <c r="I7" s="359"/>
    </row>
    <row r="8" spans="1:10">
      <c r="A8" s="360"/>
      <c r="F8" s="358"/>
      <c r="I8" s="359"/>
    </row>
    <row r="9" spans="1:10" s="372" customFormat="1" ht="14.45" customHeight="1">
      <c r="A9" s="366" t="s">
        <v>278</v>
      </c>
      <c r="B9" s="367" t="s">
        <v>8</v>
      </c>
      <c r="C9" s="367" t="s">
        <v>9</v>
      </c>
      <c r="D9" s="367" t="s">
        <v>10</v>
      </c>
      <c r="E9" s="367" t="s">
        <v>279</v>
      </c>
      <c r="F9" s="368" t="s">
        <v>12</v>
      </c>
      <c r="G9" s="369"/>
      <c r="H9" s="370" t="s">
        <v>280</v>
      </c>
      <c r="I9" s="371" t="s">
        <v>14</v>
      </c>
    </row>
    <row r="10" spans="1:10" s="372" customFormat="1" ht="28.9" customHeight="1">
      <c r="A10" s="366"/>
      <c r="B10" s="373"/>
      <c r="C10" s="373"/>
      <c r="D10" s="367"/>
      <c r="E10" s="367"/>
      <c r="F10" s="374" t="s">
        <v>281</v>
      </c>
      <c r="G10" s="375" t="s">
        <v>282</v>
      </c>
      <c r="H10" s="373"/>
      <c r="I10" s="376"/>
    </row>
    <row r="11" spans="1:10" s="383" customFormat="1" ht="37.5" customHeight="1">
      <c r="A11" s="377" t="s">
        <v>283</v>
      </c>
      <c r="B11" s="378" t="s">
        <v>284</v>
      </c>
      <c r="C11" s="379">
        <f>G11/0.6336</f>
        <v>29987107.891414136</v>
      </c>
      <c r="D11" s="378"/>
      <c r="E11" s="378"/>
      <c r="F11" s="380">
        <v>0.63360000000000005</v>
      </c>
      <c r="G11" s="381">
        <v>18999831.559999999</v>
      </c>
      <c r="H11" s="378"/>
      <c r="I11" s="382" t="s">
        <v>285</v>
      </c>
    </row>
    <row r="12" spans="1:10" s="372" customFormat="1" ht="50.25" customHeight="1">
      <c r="A12" s="384" t="s">
        <v>286</v>
      </c>
      <c r="B12" s="378" t="s">
        <v>284</v>
      </c>
      <c r="C12" s="385">
        <v>8495182.9199999999</v>
      </c>
      <c r="D12" s="386"/>
      <c r="E12" s="386"/>
      <c r="F12" s="380">
        <v>1</v>
      </c>
      <c r="G12" s="381">
        <v>8495182.9199999999</v>
      </c>
      <c r="H12" s="386"/>
      <c r="I12" s="382" t="s">
        <v>287</v>
      </c>
    </row>
    <row r="13" spans="1:10">
      <c r="A13" s="387"/>
      <c r="B13" s="388"/>
      <c r="C13" s="388"/>
      <c r="D13" s="388"/>
      <c r="E13" s="388"/>
      <c r="F13" s="389"/>
      <c r="G13" s="388"/>
      <c r="H13" s="388"/>
      <c r="I13" s="390"/>
      <c r="J13" s="372"/>
    </row>
    <row r="14" spans="1:10">
      <c r="A14" s="391"/>
      <c r="B14" s="392"/>
      <c r="C14" s="392"/>
      <c r="D14" s="392"/>
      <c r="E14" s="392"/>
      <c r="F14" s="393"/>
      <c r="G14" s="392"/>
      <c r="H14" s="392"/>
      <c r="I14" s="394"/>
      <c r="J14" s="372"/>
    </row>
    <row r="15" spans="1:10">
      <c r="A15" s="391"/>
      <c r="B15" s="392"/>
      <c r="C15" s="392"/>
      <c r="D15" s="392"/>
      <c r="E15" s="392"/>
      <c r="F15" s="393"/>
      <c r="G15" s="392"/>
      <c r="H15" s="392"/>
      <c r="I15" s="394"/>
    </row>
    <row r="16" spans="1:10">
      <c r="A16" s="391"/>
      <c r="B16" s="392"/>
      <c r="C16" s="392"/>
      <c r="D16" s="392"/>
      <c r="E16" s="392"/>
      <c r="F16" s="393"/>
      <c r="G16" s="392"/>
      <c r="H16" s="392"/>
      <c r="I16" s="394"/>
    </row>
    <row r="17" spans="1:10">
      <c r="A17" s="391"/>
      <c r="B17" s="392"/>
      <c r="C17" s="392"/>
      <c r="D17" s="392"/>
      <c r="E17" s="392"/>
      <c r="F17" s="393"/>
      <c r="G17" s="392"/>
      <c r="H17" s="392"/>
      <c r="I17" s="394"/>
    </row>
    <row r="18" spans="1:10">
      <c r="A18" s="395"/>
      <c r="F18" s="358"/>
      <c r="I18" s="359"/>
    </row>
    <row r="19" spans="1:10">
      <c r="A19" s="396" t="s">
        <v>288</v>
      </c>
      <c r="B19" s="397"/>
      <c r="C19" s="397"/>
      <c r="D19" s="397"/>
      <c r="E19" s="397"/>
      <c r="F19" s="397"/>
      <c r="G19" s="397"/>
      <c r="H19" s="397"/>
      <c r="I19" s="398"/>
    </row>
    <row r="20" spans="1:10">
      <c r="A20" s="395"/>
      <c r="F20" s="358"/>
      <c r="I20" s="359"/>
    </row>
    <row r="21" spans="1:10">
      <c r="A21" s="395"/>
      <c r="F21" s="358"/>
      <c r="I21" s="359"/>
    </row>
    <row r="22" spans="1:10" s="372" customFormat="1" ht="16.899999999999999" customHeight="1">
      <c r="A22" s="399"/>
      <c r="B22" s="400"/>
      <c r="C22" s="400"/>
      <c r="D22" s="346"/>
      <c r="E22" s="346"/>
      <c r="F22" s="401"/>
      <c r="G22" s="402"/>
      <c r="H22" s="402"/>
      <c r="I22" s="359"/>
    </row>
    <row r="23" spans="1:10" ht="18.75">
      <c r="A23" s="403" t="s">
        <v>212</v>
      </c>
      <c r="B23" s="404"/>
      <c r="C23" s="405"/>
      <c r="D23" s="406"/>
      <c r="E23" s="407"/>
      <c r="F23" s="408"/>
      <c r="G23" s="408"/>
      <c r="H23" s="407" t="s">
        <v>233</v>
      </c>
      <c r="I23" s="409"/>
    </row>
    <row r="24" spans="1:10" ht="19.5" thickBot="1">
      <c r="A24" s="410" t="s">
        <v>213</v>
      </c>
      <c r="B24" s="411"/>
      <c r="C24" s="412"/>
      <c r="D24" s="412"/>
      <c r="E24" s="413"/>
      <c r="F24" s="412"/>
      <c r="G24" s="412"/>
      <c r="H24" s="413" t="s">
        <v>234</v>
      </c>
      <c r="I24" s="414"/>
      <c r="J24" s="372"/>
    </row>
  </sheetData>
  <sheetProtection formatCells="0" formatColumns="0" formatRows="0" insertColumns="0" insertRows="0" insertHyperlinks="0" deleteColumns="0" deleteRows="0" sort="0" autoFilter="0" pivotTables="0"/>
  <mergeCells count="13">
    <mergeCell ref="A19:I19"/>
    <mergeCell ref="G22:H22"/>
    <mergeCell ref="A23:B23"/>
    <mergeCell ref="A24:B24"/>
    <mergeCell ref="A3:I3"/>
    <mergeCell ref="A9:A10"/>
    <mergeCell ref="B9:B10"/>
    <mergeCell ref="C9:C10"/>
    <mergeCell ref="D9:D10"/>
    <mergeCell ref="E9:E10"/>
    <mergeCell ref="F9:G9"/>
    <mergeCell ref="H9:H10"/>
    <mergeCell ref="I9:I10"/>
  </mergeCells>
  <pageMargins left="0.7" right="0.7" top="0.75" bottom="0.75" header="0.3" footer="0.3"/>
  <pageSetup paperSize="10000"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269D-2D5D-4311-A31D-33E1BBF267CF}">
  <sheetPr>
    <tabColor theme="2"/>
  </sheetPr>
  <dimension ref="A1:J59"/>
  <sheetViews>
    <sheetView view="pageBreakPreview" topLeftCell="A43" zoomScale="175" zoomScaleNormal="160" zoomScaleSheetLayoutView="175" workbookViewId="0">
      <selection activeCell="D56" sqref="D56"/>
    </sheetView>
  </sheetViews>
  <sheetFormatPr defaultColWidth="9.140625" defaultRowHeight="15.75"/>
  <cols>
    <col min="1" max="1" width="3.7109375" style="298" customWidth="1"/>
    <col min="2" max="2" width="3.28515625" style="298" customWidth="1"/>
    <col min="3" max="3" width="2.85546875" style="298" customWidth="1"/>
    <col min="4" max="4" width="47.7109375" style="298" bestFit="1" customWidth="1"/>
    <col min="5" max="5" width="3" style="298" customWidth="1"/>
    <col min="6" max="6" width="26.85546875" style="297" bestFit="1" customWidth="1"/>
    <col min="7" max="7" width="2.85546875" style="297" customWidth="1"/>
    <col min="8" max="8" width="9.140625" style="298"/>
    <col min="9" max="9" width="18.7109375" style="298" bestFit="1" customWidth="1"/>
    <col min="10" max="10" width="16.85546875" style="298" bestFit="1" customWidth="1"/>
    <col min="11" max="16384" width="9.140625" style="298"/>
  </cols>
  <sheetData>
    <row r="1" spans="1:8">
      <c r="A1" s="209" t="s">
        <v>235</v>
      </c>
      <c r="B1" s="296"/>
      <c r="C1" s="296"/>
      <c r="D1" s="296"/>
      <c r="E1" s="296"/>
      <c r="F1" s="296"/>
    </row>
    <row r="2" spans="1:8">
      <c r="A2" s="209" t="s">
        <v>236</v>
      </c>
      <c r="B2" s="296"/>
      <c r="C2" s="296"/>
      <c r="D2" s="296"/>
      <c r="E2" s="296"/>
      <c r="F2" s="296"/>
    </row>
    <row r="3" spans="1:8" ht="8.25" customHeight="1">
      <c r="A3" s="296"/>
      <c r="B3" s="296"/>
      <c r="C3" s="296"/>
      <c r="D3" s="296"/>
      <c r="E3" s="296"/>
      <c r="F3" s="296"/>
    </row>
    <row r="4" spans="1:8">
      <c r="A4" s="299" t="s">
        <v>237</v>
      </c>
      <c r="B4" s="299"/>
      <c r="C4" s="299"/>
      <c r="D4" s="299"/>
      <c r="E4" s="299"/>
      <c r="F4" s="299"/>
    </row>
    <row r="5" spans="1:8" ht="7.5" customHeight="1">
      <c r="A5" s="296"/>
      <c r="B5" s="296"/>
      <c r="C5" s="296"/>
      <c r="D5" s="296"/>
      <c r="E5" s="296"/>
      <c r="F5" s="296"/>
    </row>
    <row r="6" spans="1:8">
      <c r="A6" s="278" t="s">
        <v>152</v>
      </c>
      <c r="B6" s="296"/>
      <c r="C6" s="296"/>
      <c r="D6" s="296"/>
      <c r="E6" s="278" t="s">
        <v>153</v>
      </c>
      <c r="F6" s="296"/>
      <c r="G6" s="296"/>
      <c r="H6" s="296"/>
    </row>
    <row r="7" spans="1:8" ht="16.5" thickBot="1">
      <c r="A7" s="281" t="s">
        <v>154</v>
      </c>
      <c r="B7" s="300"/>
      <c r="C7" s="300"/>
      <c r="D7" s="300"/>
      <c r="E7" s="301" t="s">
        <v>155</v>
      </c>
      <c r="F7" s="300"/>
      <c r="G7" s="296"/>
      <c r="H7" s="296"/>
    </row>
    <row r="8" spans="1:8">
      <c r="A8" s="302"/>
      <c r="B8" s="303" t="s">
        <v>238</v>
      </c>
      <c r="C8" s="304"/>
      <c r="D8" s="304"/>
      <c r="E8" s="304"/>
      <c r="F8" s="305"/>
    </row>
    <row r="9" spans="1:8">
      <c r="A9" s="306"/>
      <c r="C9" s="307" t="s">
        <v>239</v>
      </c>
      <c r="F9" s="308"/>
    </row>
    <row r="10" spans="1:8">
      <c r="A10" s="306"/>
      <c r="D10" s="298" t="s">
        <v>240</v>
      </c>
      <c r="F10" s="309">
        <v>37097864.100000001</v>
      </c>
    </row>
    <row r="11" spans="1:8">
      <c r="A11" s="306"/>
      <c r="D11" s="298" t="s">
        <v>241</v>
      </c>
      <c r="F11" s="310">
        <v>389808735</v>
      </c>
    </row>
    <row r="12" spans="1:8">
      <c r="A12" s="306"/>
      <c r="D12" s="298" t="s">
        <v>242</v>
      </c>
      <c r="F12" s="310">
        <v>11679666.82</v>
      </c>
    </row>
    <row r="13" spans="1:8">
      <c r="A13" s="306"/>
      <c r="D13" s="298" t="s">
        <v>243</v>
      </c>
      <c r="F13" s="310">
        <v>191876.82</v>
      </c>
    </row>
    <row r="14" spans="1:8">
      <c r="A14" s="306"/>
      <c r="D14" s="298" t="s">
        <v>244</v>
      </c>
      <c r="F14" s="311">
        <v>15413394.090000002</v>
      </c>
    </row>
    <row r="15" spans="1:8">
      <c r="A15" s="306"/>
      <c r="D15" s="296" t="s">
        <v>245</v>
      </c>
      <c r="F15" s="312">
        <f>SUM(F10:F14)</f>
        <v>454191536.82999998</v>
      </c>
    </row>
    <row r="16" spans="1:8">
      <c r="A16" s="306"/>
      <c r="C16" s="307" t="s">
        <v>246</v>
      </c>
      <c r="F16" s="308"/>
    </row>
    <row r="17" spans="1:10">
      <c r="A17" s="306"/>
      <c r="D17" s="298" t="s">
        <v>247</v>
      </c>
      <c r="F17" s="313">
        <v>133811888.8</v>
      </c>
    </row>
    <row r="18" spans="1:10">
      <c r="A18" s="306"/>
      <c r="D18" s="298" t="s">
        <v>248</v>
      </c>
      <c r="F18" s="314">
        <v>59695125.370000005</v>
      </c>
    </row>
    <row r="19" spans="1:10">
      <c r="A19" s="306"/>
      <c r="D19" s="298" t="s">
        <v>249</v>
      </c>
      <c r="F19" s="314">
        <v>104808686.34</v>
      </c>
    </row>
    <row r="20" spans="1:10">
      <c r="A20" s="306"/>
      <c r="D20" s="298" t="s">
        <v>250</v>
      </c>
      <c r="F20" s="314">
        <v>4566757.7</v>
      </c>
    </row>
    <row r="21" spans="1:10">
      <c r="A21" s="306"/>
      <c r="D21" s="298" t="s">
        <v>251</v>
      </c>
      <c r="F21" s="314">
        <v>14767050.65</v>
      </c>
    </row>
    <row r="22" spans="1:10">
      <c r="A22" s="306"/>
      <c r="D22" s="296" t="s">
        <v>252</v>
      </c>
      <c r="F22" s="312">
        <f>SUM(F17:F21)</f>
        <v>317649508.85999995</v>
      </c>
    </row>
    <row r="23" spans="1:10">
      <c r="A23" s="306"/>
      <c r="C23" s="296" t="s">
        <v>253</v>
      </c>
      <c r="F23" s="315">
        <f>F15-F22</f>
        <v>136542027.97000003</v>
      </c>
      <c r="G23" s="316"/>
      <c r="I23" s="317"/>
      <c r="J23" s="317"/>
    </row>
    <row r="24" spans="1:10">
      <c r="A24" s="306"/>
      <c r="B24" s="296" t="s">
        <v>254</v>
      </c>
      <c r="F24" s="308"/>
    </row>
    <row r="25" spans="1:10">
      <c r="A25" s="306"/>
      <c r="C25" s="307" t="s">
        <v>239</v>
      </c>
      <c r="F25" s="308"/>
    </row>
    <row r="26" spans="1:10">
      <c r="A26" s="306"/>
      <c r="D26" s="298" t="s">
        <v>255</v>
      </c>
      <c r="F26" s="308">
        <v>0</v>
      </c>
    </row>
    <row r="27" spans="1:10" ht="31.5">
      <c r="A27" s="306"/>
      <c r="D27" s="318" t="s">
        <v>256</v>
      </c>
      <c r="F27" s="308">
        <v>0</v>
      </c>
    </row>
    <row r="28" spans="1:10" ht="31.5">
      <c r="A28" s="306"/>
      <c r="D28" s="318" t="s">
        <v>257</v>
      </c>
      <c r="F28" s="308">
        <v>0</v>
      </c>
    </row>
    <row r="29" spans="1:10">
      <c r="A29" s="306"/>
      <c r="D29" s="318" t="s">
        <v>258</v>
      </c>
      <c r="F29" s="319">
        <v>0</v>
      </c>
    </row>
    <row r="30" spans="1:10">
      <c r="A30" s="306"/>
      <c r="D30" s="320" t="s">
        <v>259</v>
      </c>
      <c r="E30" s="320"/>
      <c r="F30" s="319">
        <v>0</v>
      </c>
      <c r="G30" s="320"/>
    </row>
    <row r="31" spans="1:10">
      <c r="A31" s="306"/>
      <c r="D31" s="298" t="s">
        <v>260</v>
      </c>
      <c r="F31" s="321">
        <v>54000</v>
      </c>
    </row>
    <row r="32" spans="1:10">
      <c r="A32" s="306"/>
      <c r="D32" s="296" t="s">
        <v>245</v>
      </c>
      <c r="F32" s="312">
        <f>SUM(F26:F31)</f>
        <v>54000</v>
      </c>
    </row>
    <row r="33" spans="1:7">
      <c r="A33" s="306"/>
      <c r="C33" s="307" t="s">
        <v>246</v>
      </c>
      <c r="F33" s="308"/>
    </row>
    <row r="34" spans="1:7">
      <c r="A34" s="306"/>
      <c r="D34" s="298" t="s">
        <v>261</v>
      </c>
      <c r="F34" s="308">
        <v>0</v>
      </c>
      <c r="G34" s="322"/>
    </row>
    <row r="35" spans="1:7" ht="31.5">
      <c r="A35" s="306"/>
      <c r="D35" s="318" t="s">
        <v>262</v>
      </c>
      <c r="F35" s="308">
        <v>78911386.819999993</v>
      </c>
    </row>
    <row r="36" spans="1:7">
      <c r="A36" s="306"/>
      <c r="D36" s="298" t="s">
        <v>263</v>
      </c>
      <c r="F36" s="308">
        <v>0</v>
      </c>
    </row>
    <row r="37" spans="1:7" s="297" customFormat="1">
      <c r="A37" s="323"/>
      <c r="B37" s="298"/>
      <c r="C37" s="298"/>
      <c r="D37" s="298" t="s">
        <v>264</v>
      </c>
      <c r="E37" s="298"/>
      <c r="F37" s="324">
        <v>0</v>
      </c>
    </row>
    <row r="38" spans="1:7" s="297" customFormat="1">
      <c r="A38" s="323"/>
      <c r="B38" s="298"/>
      <c r="C38" s="298"/>
      <c r="D38" s="296" t="s">
        <v>252</v>
      </c>
      <c r="E38" s="298"/>
      <c r="F38" s="312">
        <f>SUM(F34:F37)</f>
        <v>78911386.819999993</v>
      </c>
    </row>
    <row r="39" spans="1:7" s="297" customFormat="1">
      <c r="A39" s="323"/>
      <c r="B39" s="298"/>
      <c r="C39" s="296" t="s">
        <v>265</v>
      </c>
      <c r="D39" s="298"/>
      <c r="E39" s="298"/>
      <c r="F39" s="315">
        <f>F32-F38</f>
        <v>-78857386.819999993</v>
      </c>
    </row>
    <row r="40" spans="1:7" s="297" customFormat="1">
      <c r="A40" s="323"/>
      <c r="B40" s="296" t="s">
        <v>266</v>
      </c>
      <c r="C40" s="298"/>
      <c r="D40" s="298"/>
      <c r="E40" s="298"/>
      <c r="F40" s="308"/>
    </row>
    <row r="41" spans="1:7" s="297" customFormat="1">
      <c r="A41" s="323"/>
      <c r="B41" s="298"/>
      <c r="C41" s="307" t="s">
        <v>239</v>
      </c>
      <c r="D41" s="298"/>
      <c r="E41" s="298"/>
      <c r="F41" s="308"/>
    </row>
    <row r="42" spans="1:7" s="297" customFormat="1">
      <c r="A42" s="323"/>
      <c r="B42" s="298"/>
      <c r="C42" s="298"/>
      <c r="D42" s="298" t="s">
        <v>267</v>
      </c>
      <c r="E42" s="298"/>
      <c r="F42" s="308">
        <v>0</v>
      </c>
    </row>
    <row r="43" spans="1:7" s="297" customFormat="1">
      <c r="A43" s="323"/>
      <c r="B43" s="298"/>
      <c r="C43" s="298"/>
      <c r="D43" s="296" t="s">
        <v>245</v>
      </c>
      <c r="E43" s="298"/>
      <c r="F43" s="312">
        <f>F42</f>
        <v>0</v>
      </c>
    </row>
    <row r="44" spans="1:7" s="297" customFormat="1">
      <c r="A44" s="323"/>
      <c r="B44" s="298"/>
      <c r="C44" s="307" t="s">
        <v>246</v>
      </c>
      <c r="D44" s="298"/>
      <c r="E44" s="298"/>
      <c r="F44" s="308"/>
    </row>
    <row r="45" spans="1:7" s="297" customFormat="1">
      <c r="A45" s="323"/>
      <c r="B45" s="298"/>
      <c r="C45" s="298"/>
      <c r="D45" s="298" t="s">
        <v>268</v>
      </c>
      <c r="E45" s="298"/>
      <c r="F45" s="308">
        <v>0</v>
      </c>
    </row>
    <row r="46" spans="1:7" s="297" customFormat="1">
      <c r="A46" s="323"/>
      <c r="B46" s="298"/>
      <c r="C46" s="298"/>
      <c r="D46" s="298" t="s">
        <v>269</v>
      </c>
      <c r="E46" s="298"/>
      <c r="F46" s="325">
        <v>11798978.640000001</v>
      </c>
    </row>
    <row r="47" spans="1:7" s="297" customFormat="1">
      <c r="A47" s="323"/>
      <c r="B47" s="298"/>
      <c r="C47" s="298"/>
      <c r="D47" s="296" t="s">
        <v>252</v>
      </c>
      <c r="E47" s="298"/>
      <c r="F47" s="312">
        <f>F45+F46</f>
        <v>11798978.640000001</v>
      </c>
    </row>
    <row r="48" spans="1:7" s="297" customFormat="1">
      <c r="A48" s="323"/>
      <c r="B48" s="298"/>
      <c r="C48" s="296" t="s">
        <v>270</v>
      </c>
      <c r="D48" s="298"/>
      <c r="E48" s="298"/>
      <c r="F48" s="315">
        <f>F43-F47</f>
        <v>-11798978.640000001</v>
      </c>
    </row>
    <row r="49" spans="1:9" s="297" customFormat="1">
      <c r="A49" s="323"/>
      <c r="B49" s="296" t="s">
        <v>271</v>
      </c>
      <c r="C49" s="298"/>
      <c r="D49" s="298"/>
      <c r="E49" s="298"/>
      <c r="F49" s="308"/>
    </row>
    <row r="50" spans="1:9" s="297" customFormat="1">
      <c r="A50" s="323"/>
      <c r="B50" s="298"/>
      <c r="C50" s="298"/>
      <c r="D50" s="296" t="s">
        <v>272</v>
      </c>
      <c r="E50" s="298"/>
      <c r="F50" s="326">
        <f>F23+F39+F48</f>
        <v>45885662.510000035</v>
      </c>
    </row>
    <row r="51" spans="1:9" s="297" customFormat="1">
      <c r="A51" s="323"/>
      <c r="B51" s="296" t="s">
        <v>273</v>
      </c>
      <c r="C51" s="298"/>
      <c r="D51" s="298"/>
      <c r="E51" s="298"/>
      <c r="F51" s="327">
        <v>4314907414.579999</v>
      </c>
      <c r="G51" s="328"/>
    </row>
    <row r="52" spans="1:9" s="297" customFormat="1" ht="16.5" thickBot="1">
      <c r="A52" s="323"/>
      <c r="B52" s="296" t="s">
        <v>274</v>
      </c>
      <c r="C52" s="298"/>
      <c r="D52" s="298"/>
      <c r="E52" s="298"/>
      <c r="F52" s="329">
        <f>SUM(F50:F51)</f>
        <v>4360793077.0899992</v>
      </c>
      <c r="G52" s="328"/>
      <c r="I52" s="297">
        <f>[1]detailedposition.edited!J14</f>
        <v>4360793077.0899992</v>
      </c>
    </row>
    <row r="53" spans="1:9" s="297" customFormat="1" ht="6.75" customHeight="1" thickTop="1" thickBot="1">
      <c r="A53" s="330"/>
      <c r="B53" s="331"/>
      <c r="C53" s="332"/>
      <c r="D53" s="332"/>
      <c r="E53" s="332"/>
      <c r="F53" s="333"/>
      <c r="I53" s="297">
        <f>I52-F52</f>
        <v>0</v>
      </c>
    </row>
    <row r="54" spans="1:9" s="297" customFormat="1" ht="28.5" customHeight="1">
      <c r="A54" s="334" t="s">
        <v>275</v>
      </c>
      <c r="B54" s="334"/>
      <c r="C54" s="334"/>
      <c r="D54" s="334"/>
      <c r="E54" s="334"/>
      <c r="F54" s="334"/>
    </row>
    <row r="55" spans="1:9" s="297" customFormat="1">
      <c r="A55" s="335"/>
      <c r="B55" s="335"/>
      <c r="C55" s="335"/>
      <c r="D55" s="335"/>
      <c r="E55" s="335"/>
      <c r="F55" s="335"/>
    </row>
    <row r="56" spans="1:9" s="297" customFormat="1">
      <c r="A56" s="335"/>
      <c r="B56" s="335"/>
      <c r="C56" s="335"/>
      <c r="D56" s="335"/>
      <c r="E56" s="335"/>
      <c r="F56" s="335"/>
    </row>
    <row r="57" spans="1:9" s="297" customFormat="1">
      <c r="A57" s="336" t="s">
        <v>212</v>
      </c>
      <c r="B57" s="336"/>
      <c r="C57" s="337"/>
      <c r="E57" s="276" t="s">
        <v>233</v>
      </c>
      <c r="F57" s="276"/>
      <c r="G57" s="338"/>
    </row>
    <row r="58" spans="1:9" s="297" customFormat="1">
      <c r="A58" s="339" t="s">
        <v>213</v>
      </c>
      <c r="B58" s="340"/>
      <c r="C58" s="341"/>
      <c r="E58" s="342" t="s">
        <v>148</v>
      </c>
      <c r="F58" s="342"/>
      <c r="G58" s="338"/>
    </row>
    <row r="59" spans="1:9">
      <c r="I59" s="317"/>
    </row>
  </sheetData>
  <mergeCells count="4">
    <mergeCell ref="A4:F4"/>
    <mergeCell ref="A54:F54"/>
    <mergeCell ref="E57:F57"/>
    <mergeCell ref="E58:F58"/>
  </mergeCells>
  <printOptions horizontalCentered="1" verticalCentered="1"/>
  <pageMargins left="1" right="1" top="1" bottom="0.5" header="0.31496062992126" footer="0.31496062992126"/>
  <pageSetup paperSize="10000" scale="9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79BF-5A95-4E32-A31B-AA9A1A2735F3}">
  <dimension ref="A1:K53"/>
  <sheetViews>
    <sheetView view="pageBreakPreview" zoomScale="190" zoomScaleNormal="145" zoomScaleSheetLayoutView="190" workbookViewId="0">
      <selection activeCell="D8" sqref="D8"/>
    </sheetView>
  </sheetViews>
  <sheetFormatPr defaultRowHeight="15.75"/>
  <cols>
    <col min="1" max="1" width="10.5703125" style="275" customWidth="1"/>
    <col min="2" max="5" width="9.140625" style="275"/>
    <col min="6" max="6" width="10" style="275" customWidth="1"/>
    <col min="7" max="7" width="6.28515625" style="275" customWidth="1"/>
    <col min="8" max="8" width="5.85546875" style="275" customWidth="1"/>
    <col min="9" max="9" width="19.28515625" style="275" customWidth="1"/>
    <col min="10" max="16384" width="9.140625" style="275"/>
  </cols>
  <sheetData>
    <row r="1" spans="1:11">
      <c r="A1" s="274" t="s">
        <v>214</v>
      </c>
    </row>
    <row r="2" spans="1:11">
      <c r="A2" s="274" t="s">
        <v>215</v>
      </c>
    </row>
    <row r="5" spans="1:11">
      <c r="A5" s="276" t="s">
        <v>216</v>
      </c>
      <c r="B5" s="276"/>
      <c r="C5" s="276"/>
      <c r="D5" s="276"/>
      <c r="E5" s="276"/>
      <c r="F5" s="276"/>
      <c r="G5" s="276"/>
      <c r="H5" s="276"/>
      <c r="I5" s="276"/>
      <c r="J5" s="277"/>
      <c r="K5" s="277"/>
    </row>
    <row r="8" spans="1:11">
      <c r="A8" s="278" t="s">
        <v>2</v>
      </c>
      <c r="B8" s="275" t="s">
        <v>217</v>
      </c>
      <c r="D8" s="279"/>
      <c r="F8" s="278" t="s">
        <v>3</v>
      </c>
      <c r="H8" s="280">
        <v>2023</v>
      </c>
    </row>
    <row r="9" spans="1:11">
      <c r="A9" s="281" t="s">
        <v>218</v>
      </c>
      <c r="B9" s="275" t="s">
        <v>219</v>
      </c>
      <c r="D9" s="279"/>
      <c r="F9" s="282" t="s">
        <v>5</v>
      </c>
      <c r="H9" s="280">
        <v>2</v>
      </c>
    </row>
    <row r="11" spans="1:11">
      <c r="A11" s="275" t="s">
        <v>220</v>
      </c>
      <c r="I11" s="283">
        <v>79963122.989999995</v>
      </c>
    </row>
    <row r="13" spans="1:11">
      <c r="A13" s="275" t="s">
        <v>221</v>
      </c>
      <c r="B13" s="275" t="s">
        <v>222</v>
      </c>
    </row>
    <row r="16" spans="1:11">
      <c r="B16" s="275" t="s">
        <v>223</v>
      </c>
      <c r="I16" s="280"/>
    </row>
    <row r="17" spans="2:9">
      <c r="B17" s="284"/>
      <c r="C17" s="284"/>
      <c r="D17" s="284"/>
      <c r="E17" s="284"/>
      <c r="F17" s="284"/>
      <c r="I17" s="285" t="s">
        <v>224</v>
      </c>
    </row>
    <row r="18" spans="2:9">
      <c r="B18" s="286"/>
      <c r="C18" s="286"/>
      <c r="D18" s="286"/>
      <c r="E18" s="286"/>
      <c r="F18" s="286"/>
      <c r="I18" s="286"/>
    </row>
    <row r="19" spans="2:9">
      <c r="B19" s="286"/>
      <c r="C19" s="286"/>
      <c r="D19" s="286"/>
      <c r="E19" s="286"/>
      <c r="F19" s="286"/>
      <c r="I19" s="286"/>
    </row>
    <row r="21" spans="2:9">
      <c r="B21" s="275" t="s">
        <v>225</v>
      </c>
    </row>
    <row r="22" spans="2:9">
      <c r="B22" s="284" t="s">
        <v>226</v>
      </c>
      <c r="C22" s="284"/>
      <c r="D22" s="284"/>
      <c r="E22" s="284"/>
      <c r="F22" s="284"/>
      <c r="I22" s="287">
        <v>374000</v>
      </c>
    </row>
    <row r="23" spans="2:9">
      <c r="B23" s="286" t="s">
        <v>208</v>
      </c>
      <c r="C23" s="286"/>
      <c r="D23" s="286"/>
      <c r="E23" s="286"/>
      <c r="F23" s="286"/>
      <c r="I23" s="288">
        <v>15505966.699999999</v>
      </c>
    </row>
    <row r="24" spans="2:9">
      <c r="B24" s="286"/>
      <c r="C24" s="286"/>
      <c r="D24" s="286"/>
      <c r="E24" s="286"/>
      <c r="F24" s="286"/>
      <c r="I24" s="286"/>
    </row>
    <row r="26" spans="2:9">
      <c r="B26" s="275" t="s">
        <v>227</v>
      </c>
    </row>
    <row r="27" spans="2:9">
      <c r="B27" s="284"/>
      <c r="C27" s="284"/>
      <c r="D27" s="284"/>
      <c r="E27" s="284"/>
      <c r="F27" s="284"/>
      <c r="I27" s="285" t="s">
        <v>224</v>
      </c>
    </row>
    <row r="28" spans="2:9">
      <c r="B28" s="286"/>
      <c r="C28" s="286"/>
      <c r="D28" s="286"/>
      <c r="E28" s="286"/>
      <c r="F28" s="286"/>
      <c r="I28" s="286"/>
    </row>
    <row r="29" spans="2:9">
      <c r="B29" s="286"/>
      <c r="C29" s="286"/>
      <c r="D29" s="286"/>
      <c r="E29" s="286"/>
      <c r="F29" s="286"/>
      <c r="I29" s="286"/>
    </row>
    <row r="31" spans="2:9">
      <c r="B31" s="275" t="s">
        <v>228</v>
      </c>
    </row>
    <row r="32" spans="2:9">
      <c r="B32" s="284"/>
      <c r="C32" s="284"/>
      <c r="D32" s="284"/>
      <c r="E32" s="284"/>
      <c r="F32" s="284"/>
      <c r="I32" s="285" t="s">
        <v>224</v>
      </c>
    </row>
    <row r="33" spans="1:9">
      <c r="B33" s="286"/>
      <c r="C33" s="286"/>
      <c r="D33" s="286"/>
      <c r="E33" s="286"/>
      <c r="F33" s="286"/>
      <c r="I33" s="286"/>
    </row>
    <row r="34" spans="1:9">
      <c r="B34" s="286"/>
      <c r="C34" s="286"/>
      <c r="D34" s="286"/>
      <c r="E34" s="286"/>
      <c r="F34" s="286"/>
      <c r="I34" s="286"/>
    </row>
    <row r="36" spans="1:9">
      <c r="A36" s="275" t="s">
        <v>229</v>
      </c>
      <c r="I36" s="289">
        <f>I22+I23</f>
        <v>15879966.699999999</v>
      </c>
    </row>
    <row r="37" spans="1:9" ht="16.5" thickBot="1">
      <c r="A37" s="275" t="s">
        <v>230</v>
      </c>
      <c r="I37" s="290">
        <f>I11-I36</f>
        <v>64083156.289999992</v>
      </c>
    </row>
    <row r="38" spans="1:9" ht="16.5" thickTop="1">
      <c r="I38" s="291"/>
    </row>
    <row r="40" spans="1:9">
      <c r="B40" s="292" t="s">
        <v>231</v>
      </c>
    </row>
    <row r="41" spans="1:9">
      <c r="A41" s="292" t="s">
        <v>232</v>
      </c>
    </row>
    <row r="42" spans="1:9">
      <c r="A42" s="292"/>
    </row>
    <row r="43" spans="1:9">
      <c r="A43" s="292"/>
    </row>
    <row r="44" spans="1:9">
      <c r="A44" s="292"/>
    </row>
    <row r="46" spans="1:9">
      <c r="A46" s="293" t="s">
        <v>212</v>
      </c>
      <c r="B46" s="293"/>
      <c r="C46" s="293"/>
      <c r="H46" s="277" t="s">
        <v>233</v>
      </c>
    </row>
    <row r="47" spans="1:9">
      <c r="A47" s="294" t="s">
        <v>213</v>
      </c>
      <c r="B47" s="294"/>
      <c r="C47" s="294"/>
      <c r="H47" s="295" t="s">
        <v>234</v>
      </c>
    </row>
    <row r="53" spans="7:7">
      <c r="G53" s="295"/>
    </row>
  </sheetData>
  <mergeCells count="3">
    <mergeCell ref="A5:I5"/>
    <mergeCell ref="A46:C46"/>
    <mergeCell ref="A47:C47"/>
  </mergeCells>
  <pageMargins left="0.7" right="0.7" top="0.75" bottom="0.75" header="0.3" footer="0.3"/>
  <pageSetup paperSize="10000" scale="98" orientation="portrait"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24C9-A686-4EA2-893B-FD802F106608}">
  <dimension ref="A1:R112"/>
  <sheetViews>
    <sheetView view="pageBreakPreview" topLeftCell="A72" zoomScale="110" zoomScaleNormal="110" zoomScaleSheetLayoutView="110" workbookViewId="0">
      <selection activeCell="A91" sqref="A91"/>
    </sheetView>
  </sheetViews>
  <sheetFormatPr defaultColWidth="9.140625" defaultRowHeight="15.75"/>
  <cols>
    <col min="1" max="1" width="41.42578125" style="273" customWidth="1"/>
    <col min="2" max="2" width="21.7109375" style="210" customWidth="1"/>
    <col min="3" max="3" width="23.5703125" style="210" customWidth="1"/>
    <col min="4" max="4" width="23.7109375" style="210" bestFit="1" customWidth="1"/>
    <col min="5" max="5" width="12.28515625" style="210" customWidth="1"/>
    <col min="6" max="6" width="13" style="210" customWidth="1"/>
    <col min="7" max="7" width="24.140625" style="210" customWidth="1"/>
    <col min="8" max="8" width="28.7109375" style="211" customWidth="1"/>
    <col min="9" max="9" width="34.85546875" style="211" customWidth="1"/>
    <col min="10" max="10" width="22" style="211" customWidth="1"/>
    <col min="11" max="11" width="41.42578125" style="211" customWidth="1"/>
    <col min="12" max="12" width="19.140625" style="211" customWidth="1"/>
    <col min="13" max="13" width="21.140625" style="211" customWidth="1"/>
    <col min="14" max="14" width="19.7109375" style="211" customWidth="1"/>
    <col min="15" max="15" width="12" style="211" customWidth="1"/>
    <col min="16" max="16" width="17.28515625" style="211" customWidth="1"/>
    <col min="17" max="17" width="21" style="211" customWidth="1"/>
    <col min="18" max="16384" width="9.140625" style="211"/>
  </cols>
  <sheetData>
    <row r="1" spans="1:10">
      <c r="A1" s="209" t="s">
        <v>149</v>
      </c>
    </row>
    <row r="2" spans="1:10">
      <c r="A2" s="209" t="s">
        <v>150</v>
      </c>
    </row>
    <row r="3" spans="1:10">
      <c r="A3" s="209"/>
    </row>
    <row r="5" spans="1:10" ht="23.25">
      <c r="A5" s="212" t="s">
        <v>151</v>
      </c>
      <c r="B5" s="212"/>
      <c r="C5" s="212"/>
      <c r="D5" s="212"/>
      <c r="E5" s="212"/>
      <c r="F5" s="212"/>
      <c r="G5" s="212"/>
    </row>
    <row r="6" spans="1:10" ht="18.75">
      <c r="A6" s="213"/>
      <c r="B6" s="213"/>
      <c r="C6" s="213"/>
      <c r="D6" s="213"/>
      <c r="E6" s="213"/>
      <c r="F6" s="213"/>
      <c r="G6" s="213"/>
    </row>
    <row r="7" spans="1:10" ht="18.75">
      <c r="A7" s="214" t="s">
        <v>152</v>
      </c>
      <c r="B7" s="215"/>
      <c r="C7" s="215"/>
      <c r="D7" s="214" t="s">
        <v>153</v>
      </c>
      <c r="E7" s="213"/>
      <c r="F7" s="213"/>
      <c r="G7" s="213"/>
    </row>
    <row r="8" spans="1:10" ht="18.75">
      <c r="A8" s="216" t="s">
        <v>154</v>
      </c>
      <c r="B8" s="215"/>
      <c r="C8" s="215"/>
      <c r="D8" s="217" t="s">
        <v>155</v>
      </c>
      <c r="E8" s="213"/>
      <c r="F8" s="213"/>
      <c r="G8" s="213"/>
    </row>
    <row r="9" spans="1:10" ht="18.75">
      <c r="A9" s="218"/>
      <c r="B9" s="218"/>
      <c r="C9" s="218"/>
      <c r="D9" s="218"/>
      <c r="E9" s="218"/>
      <c r="F9" s="218"/>
      <c r="G9" s="218"/>
    </row>
    <row r="10" spans="1:10" s="223" customFormat="1" ht="15" customHeight="1">
      <c r="A10" s="219"/>
      <c r="B10" s="220" t="s">
        <v>156</v>
      </c>
      <c r="C10" s="221"/>
      <c r="D10" s="222"/>
      <c r="E10" s="219"/>
      <c r="F10" s="219"/>
      <c r="G10" s="219"/>
    </row>
    <row r="11" spans="1:10" s="223" customFormat="1" ht="31.5" customHeight="1">
      <c r="A11" s="224" t="s">
        <v>157</v>
      </c>
      <c r="B11" s="225" t="s">
        <v>158</v>
      </c>
      <c r="C11" s="225" t="s">
        <v>159</v>
      </c>
      <c r="D11" s="226" t="s">
        <v>160</v>
      </c>
      <c r="E11" s="219" t="s">
        <v>161</v>
      </c>
      <c r="F11" s="219" t="s">
        <v>162</v>
      </c>
      <c r="G11" s="219" t="s">
        <v>163</v>
      </c>
    </row>
    <row r="12" spans="1:10" s="223" customFormat="1" ht="16.5" customHeight="1">
      <c r="A12" s="224"/>
      <c r="B12" s="227">
        <v>0.3</v>
      </c>
      <c r="C12" s="227">
        <v>0.7</v>
      </c>
      <c r="D12" s="219"/>
      <c r="E12" s="219"/>
      <c r="F12" s="219"/>
      <c r="G12" s="219"/>
    </row>
    <row r="13" spans="1:10" s="223" customFormat="1" ht="15" hidden="1" customHeight="1">
      <c r="A13" s="219"/>
      <c r="C13" s="219"/>
      <c r="D13" s="219"/>
      <c r="E13" s="219"/>
      <c r="F13" s="219"/>
      <c r="G13" s="219"/>
    </row>
    <row r="14" spans="1:10" ht="18.75">
      <c r="A14" s="228" t="s">
        <v>164</v>
      </c>
      <c r="B14" s="229"/>
      <c r="C14" s="229"/>
      <c r="D14" s="229"/>
      <c r="E14" s="229"/>
      <c r="F14" s="229"/>
      <c r="G14" s="229"/>
    </row>
    <row r="15" spans="1:10" ht="21.75" customHeight="1">
      <c r="A15" s="230" t="s">
        <v>165</v>
      </c>
      <c r="B15" s="231">
        <v>79638972</v>
      </c>
      <c r="C15" s="231">
        <v>185824269</v>
      </c>
      <c r="D15" s="231"/>
      <c r="E15" s="231"/>
      <c r="F15" s="231"/>
      <c r="G15" s="231">
        <f>SUM(B15:F15)</f>
        <v>265463241</v>
      </c>
    </row>
    <row r="16" spans="1:10" ht="21.75" customHeight="1">
      <c r="A16" s="230" t="s">
        <v>166</v>
      </c>
      <c r="B16" s="231"/>
      <c r="C16" s="231">
        <v>1020307.6</v>
      </c>
      <c r="D16" s="231"/>
      <c r="E16" s="231"/>
      <c r="F16" s="231"/>
      <c r="G16" s="231">
        <f>SUM(B16:F16)</f>
        <v>1020307.6</v>
      </c>
      <c r="J16" s="232"/>
    </row>
    <row r="17" spans="1:18" ht="39" customHeight="1">
      <c r="A17" s="230" t="s">
        <v>167</v>
      </c>
      <c r="B17" s="233"/>
      <c r="C17" s="234">
        <f>47001176.43+213584238.54+1381671.5</f>
        <v>261967086.47</v>
      </c>
      <c r="D17" s="231"/>
      <c r="E17" s="231"/>
      <c r="F17" s="231"/>
      <c r="G17" s="231">
        <f>SUM(B17:F17)</f>
        <v>261967086.47</v>
      </c>
      <c r="J17" s="232"/>
    </row>
    <row r="18" spans="1:18" ht="23.25" customHeight="1">
      <c r="A18" s="235" t="s">
        <v>168</v>
      </c>
      <c r="B18" s="236"/>
      <c r="C18" s="236">
        <v>0</v>
      </c>
      <c r="D18" s="236"/>
      <c r="E18" s="236"/>
      <c r="F18" s="236">
        <v>0</v>
      </c>
      <c r="G18" s="236">
        <f t="shared" ref="G18:G20" si="0">SUM(B18:F18)</f>
        <v>0</v>
      </c>
      <c r="J18" s="232"/>
    </row>
    <row r="19" spans="1:18" ht="21" customHeight="1">
      <c r="A19" s="230" t="s">
        <v>169</v>
      </c>
      <c r="B19" s="236"/>
      <c r="C19" s="236">
        <v>0</v>
      </c>
      <c r="D19" s="236">
        <f>0</f>
        <v>0</v>
      </c>
      <c r="E19" s="236"/>
      <c r="F19" s="236">
        <v>0</v>
      </c>
      <c r="G19" s="236">
        <f t="shared" si="0"/>
        <v>0</v>
      </c>
      <c r="J19" s="232"/>
    </row>
    <row r="20" spans="1:18" ht="20.25" hidden="1" customHeight="1">
      <c r="A20" s="235" t="s">
        <v>170</v>
      </c>
      <c r="B20" s="236"/>
      <c r="C20" s="236"/>
      <c r="D20" s="236"/>
      <c r="E20" s="236"/>
      <c r="F20" s="236"/>
      <c r="G20" s="236">
        <f t="shared" si="0"/>
        <v>0</v>
      </c>
    </row>
    <row r="21" spans="1:18" ht="24.75" customHeight="1">
      <c r="A21" s="237" t="s">
        <v>171</v>
      </c>
      <c r="B21" s="238">
        <f t="shared" ref="B21:G21" si="1">SUM(B15:B20)</f>
        <v>79638972</v>
      </c>
      <c r="C21" s="238">
        <f t="shared" si="1"/>
        <v>448811663.06999999</v>
      </c>
      <c r="D21" s="238">
        <f t="shared" si="1"/>
        <v>0</v>
      </c>
      <c r="E21" s="238">
        <f t="shared" si="1"/>
        <v>0</v>
      </c>
      <c r="F21" s="238">
        <f t="shared" si="1"/>
        <v>0</v>
      </c>
      <c r="G21" s="238">
        <f t="shared" si="1"/>
        <v>528450635.06999999</v>
      </c>
      <c r="J21" s="239"/>
      <c r="K21" s="210"/>
      <c r="L21" s="210"/>
      <c r="M21" s="210"/>
      <c r="N21" s="210"/>
      <c r="O21" s="210"/>
      <c r="P21" s="210"/>
      <c r="Q21" s="210"/>
      <c r="R21" s="210"/>
    </row>
    <row r="22" spans="1:18" ht="12" hidden="1" customHeight="1">
      <c r="A22" s="230"/>
      <c r="B22" s="236"/>
      <c r="C22" s="236"/>
      <c r="D22" s="236"/>
      <c r="E22" s="236"/>
      <c r="F22" s="236"/>
      <c r="G22" s="236"/>
      <c r="J22" s="210"/>
      <c r="K22" s="210"/>
      <c r="L22" s="210"/>
      <c r="M22" s="210"/>
      <c r="N22" s="210"/>
      <c r="O22" s="210"/>
      <c r="P22" s="210"/>
      <c r="Q22" s="210"/>
      <c r="R22" s="210"/>
    </row>
    <row r="23" spans="1:18" ht="9" customHeight="1">
      <c r="A23" s="230"/>
      <c r="B23" s="236"/>
      <c r="C23" s="236"/>
      <c r="D23" s="236"/>
      <c r="E23" s="236"/>
      <c r="F23" s="236"/>
      <c r="G23" s="236"/>
      <c r="J23" s="210"/>
      <c r="K23" s="210"/>
      <c r="L23" s="210"/>
      <c r="M23" s="210"/>
      <c r="N23" s="210"/>
      <c r="O23" s="210"/>
      <c r="P23" s="210"/>
      <c r="Q23" s="210"/>
      <c r="R23" s="210"/>
    </row>
    <row r="24" spans="1:18" ht="18.75">
      <c r="A24" s="228" t="s">
        <v>172</v>
      </c>
      <c r="B24" s="229"/>
      <c r="C24" s="229"/>
      <c r="D24" s="229"/>
      <c r="E24" s="229"/>
      <c r="F24" s="229"/>
      <c r="G24" s="229"/>
      <c r="J24" s="210"/>
      <c r="K24" s="210"/>
      <c r="L24" s="210"/>
      <c r="M24" s="210"/>
      <c r="N24" s="210"/>
      <c r="O24" s="210"/>
      <c r="P24" s="210"/>
      <c r="Q24" s="210"/>
      <c r="R24" s="210"/>
    </row>
    <row r="25" spans="1:18" ht="18.75">
      <c r="A25" s="240" t="s">
        <v>173</v>
      </c>
      <c r="B25" s="229"/>
      <c r="C25" s="229"/>
      <c r="D25" s="229"/>
      <c r="E25" s="229"/>
      <c r="F25" s="229"/>
      <c r="G25" s="229"/>
      <c r="J25" s="210"/>
      <c r="K25" s="210"/>
      <c r="L25" s="210"/>
      <c r="M25" s="210"/>
      <c r="N25" s="210"/>
      <c r="O25" s="210"/>
      <c r="P25" s="210"/>
      <c r="Q25" s="210"/>
      <c r="R25" s="210"/>
    </row>
    <row r="26" spans="1:18" s="210" customFormat="1" ht="21.75" customHeight="1">
      <c r="A26" s="230" t="s">
        <v>174</v>
      </c>
      <c r="B26" s="236">
        <v>0</v>
      </c>
      <c r="C26" s="236">
        <v>0</v>
      </c>
      <c r="D26" s="236"/>
      <c r="E26" s="236"/>
      <c r="F26" s="236"/>
      <c r="G26" s="236">
        <f t="shared" ref="G26:G64" si="2">SUM(B26:F26)</f>
        <v>0</v>
      </c>
    </row>
    <row r="27" spans="1:18" s="210" customFormat="1" ht="21" customHeight="1">
      <c r="A27" s="230" t="s">
        <v>175</v>
      </c>
      <c r="B27" s="236"/>
      <c r="C27" s="236">
        <v>0</v>
      </c>
      <c r="D27" s="236"/>
      <c r="E27" s="236"/>
      <c r="F27" s="236"/>
      <c r="G27" s="236">
        <f t="shared" si="2"/>
        <v>0</v>
      </c>
    </row>
    <row r="28" spans="1:18" s="210" customFormat="1" ht="24" customHeight="1">
      <c r="A28" s="241" t="s">
        <v>176</v>
      </c>
      <c r="B28" s="242"/>
      <c r="C28" s="242">
        <f>66515</f>
        <v>66515</v>
      </c>
      <c r="D28" s="236"/>
      <c r="E28" s="236"/>
      <c r="F28" s="236"/>
      <c r="G28" s="236">
        <f t="shared" si="2"/>
        <v>66515</v>
      </c>
    </row>
    <row r="29" spans="1:18" s="210" customFormat="1" ht="38.25" customHeight="1">
      <c r="A29" s="230" t="s">
        <v>177</v>
      </c>
      <c r="B29" s="236"/>
      <c r="C29" s="243">
        <f>0+4000000+5038116+45454.54+2142759.27-2960700-2077350-66+1520600.64-1000000-450-66</f>
        <v>6708298.4499999983</v>
      </c>
      <c r="D29" s="236"/>
      <c r="E29" s="236"/>
      <c r="F29" s="236"/>
      <c r="G29" s="236">
        <f t="shared" si="2"/>
        <v>6708298.4499999983</v>
      </c>
    </row>
    <row r="30" spans="1:18" s="210" customFormat="1" ht="18.75">
      <c r="A30" s="230" t="s">
        <v>178</v>
      </c>
      <c r="B30" s="236"/>
      <c r="C30" s="236">
        <f>63000+2960700+2077350</f>
        <v>5101050</v>
      </c>
      <c r="D30" s="236"/>
      <c r="E30" s="236"/>
      <c r="F30" s="236"/>
      <c r="G30" s="236">
        <f t="shared" si="2"/>
        <v>5101050</v>
      </c>
    </row>
    <row r="31" spans="1:18" s="210" customFormat="1" ht="21" customHeight="1">
      <c r="A31" s="230" t="s">
        <v>179</v>
      </c>
      <c r="B31" s="236"/>
      <c r="C31" s="236">
        <v>0</v>
      </c>
      <c r="D31" s="236"/>
      <c r="E31" s="236"/>
      <c r="F31" s="236"/>
      <c r="G31" s="236">
        <f t="shared" si="2"/>
        <v>0</v>
      </c>
    </row>
    <row r="32" spans="1:18" s="210" customFormat="1" ht="18.75">
      <c r="A32" s="230" t="s">
        <v>180</v>
      </c>
      <c r="B32" s="236"/>
      <c r="C32" s="236">
        <v>0</v>
      </c>
      <c r="D32" s="236"/>
      <c r="E32" s="236"/>
      <c r="F32" s="236"/>
      <c r="G32" s="236">
        <f t="shared" si="2"/>
        <v>0</v>
      </c>
    </row>
    <row r="33" spans="1:7" s="210" customFormat="1" ht="18.75">
      <c r="A33" s="230" t="s">
        <v>181</v>
      </c>
      <c r="B33" s="236"/>
      <c r="C33" s="236">
        <v>0</v>
      </c>
      <c r="D33" s="236"/>
      <c r="E33" s="236"/>
      <c r="F33" s="236"/>
      <c r="G33" s="236">
        <f t="shared" si="2"/>
        <v>0</v>
      </c>
    </row>
    <row r="34" spans="1:7" s="210" customFormat="1" ht="18.75">
      <c r="A34" s="230" t="s">
        <v>182</v>
      </c>
      <c r="B34" s="236"/>
      <c r="C34" s="236">
        <v>0</v>
      </c>
      <c r="D34" s="236"/>
      <c r="E34" s="236"/>
      <c r="F34" s="236"/>
      <c r="G34" s="236">
        <f t="shared" si="2"/>
        <v>0</v>
      </c>
    </row>
    <row r="35" spans="1:7" s="210" customFormat="1" ht="37.5">
      <c r="A35" s="230" t="s">
        <v>183</v>
      </c>
      <c r="B35" s="236"/>
      <c r="C35" s="236">
        <v>0</v>
      </c>
      <c r="D35" s="236"/>
      <c r="E35" s="236"/>
      <c r="F35" s="236"/>
      <c r="G35" s="236">
        <f t="shared" si="2"/>
        <v>0</v>
      </c>
    </row>
    <row r="36" spans="1:7" s="210" customFormat="1" ht="21" customHeight="1">
      <c r="A36" s="230" t="s">
        <v>184</v>
      </c>
      <c r="B36" s="236"/>
      <c r="C36" s="236">
        <v>69900</v>
      </c>
      <c r="D36" s="236"/>
      <c r="E36" s="236"/>
      <c r="F36" s="236"/>
      <c r="G36" s="236">
        <f t="shared" si="2"/>
        <v>69900</v>
      </c>
    </row>
    <row r="37" spans="1:7" s="210" customFormat="1" ht="18.75">
      <c r="A37" s="230" t="s">
        <v>185</v>
      </c>
      <c r="B37" s="236"/>
      <c r="C37" s="236">
        <f>26825</f>
        <v>26825</v>
      </c>
      <c r="D37" s="236"/>
      <c r="E37" s="236"/>
      <c r="F37" s="236"/>
      <c r="G37" s="236">
        <f t="shared" si="2"/>
        <v>26825</v>
      </c>
    </row>
    <row r="38" spans="1:7" s="210" customFormat="1" ht="18.75">
      <c r="A38" s="230" t="s">
        <v>186</v>
      </c>
      <c r="B38" s="236"/>
      <c r="C38" s="236">
        <v>0</v>
      </c>
      <c r="D38" s="236"/>
      <c r="E38" s="236"/>
      <c r="F38" s="236"/>
      <c r="G38" s="236">
        <f t="shared" si="2"/>
        <v>0</v>
      </c>
    </row>
    <row r="39" spans="1:7" s="210" customFormat="1" ht="18.75">
      <c r="A39" s="230" t="s">
        <v>187</v>
      </c>
      <c r="B39" s="236"/>
      <c r="C39" s="236">
        <v>0</v>
      </c>
      <c r="D39" s="236"/>
      <c r="E39" s="236"/>
      <c r="F39" s="236"/>
      <c r="G39" s="236">
        <f t="shared" si="2"/>
        <v>0</v>
      </c>
    </row>
    <row r="40" spans="1:7" s="210" customFormat="1" ht="18.75">
      <c r="A40" s="230" t="s">
        <v>188</v>
      </c>
      <c r="B40" s="236"/>
      <c r="C40" s="236">
        <v>0</v>
      </c>
      <c r="D40" s="236"/>
      <c r="E40" s="236"/>
      <c r="F40" s="236"/>
      <c r="G40" s="236">
        <f t="shared" si="2"/>
        <v>0</v>
      </c>
    </row>
    <row r="41" spans="1:7" s="210" customFormat="1" ht="57.75" hidden="1" customHeight="1">
      <c r="A41" s="230" t="s">
        <v>189</v>
      </c>
      <c r="B41" s="236"/>
      <c r="C41" s="236"/>
      <c r="D41" s="236"/>
      <c r="E41" s="236"/>
      <c r="F41" s="236"/>
      <c r="G41" s="236">
        <f t="shared" si="2"/>
        <v>0</v>
      </c>
    </row>
    <row r="42" spans="1:7" s="210" customFormat="1" ht="38.25" hidden="1" customHeight="1">
      <c r="A42" s="230" t="s">
        <v>190</v>
      </c>
      <c r="B42" s="236"/>
      <c r="C42" s="236"/>
      <c r="D42" s="236"/>
      <c r="E42" s="236" t="s">
        <v>191</v>
      </c>
      <c r="F42" s="236"/>
      <c r="G42" s="236">
        <f t="shared" si="2"/>
        <v>0</v>
      </c>
    </row>
    <row r="43" spans="1:7" s="210" customFormat="1" ht="19.5" hidden="1" customHeight="1">
      <c r="A43" s="230" t="s">
        <v>192</v>
      </c>
      <c r="B43" s="236"/>
      <c r="C43" s="236"/>
      <c r="D43" s="236"/>
      <c r="E43" s="236"/>
      <c r="F43" s="236"/>
      <c r="G43" s="236">
        <f t="shared" si="2"/>
        <v>0</v>
      </c>
    </row>
    <row r="44" spans="1:7" s="210" customFormat="1" ht="19.5" customHeight="1">
      <c r="A44" s="244" t="s">
        <v>193</v>
      </c>
      <c r="B44" s="229">
        <f>SUM(B26:B43)</f>
        <v>0</v>
      </c>
      <c r="C44" s="229">
        <f>SUM(C26:C43)</f>
        <v>11972588.449999999</v>
      </c>
      <c r="D44" s="229"/>
      <c r="E44" s="229"/>
      <c r="F44" s="229"/>
      <c r="G44" s="229">
        <f t="shared" si="2"/>
        <v>11972588.449999999</v>
      </c>
    </row>
    <row r="45" spans="1:7" s="210" customFormat="1" ht="8.25" customHeight="1">
      <c r="A45" s="240"/>
      <c r="B45" s="236"/>
      <c r="C45" s="236"/>
      <c r="D45" s="236"/>
      <c r="E45" s="236"/>
      <c r="F45" s="236"/>
      <c r="G45" s="236"/>
    </row>
    <row r="46" spans="1:7" s="210" customFormat="1" ht="19.5" customHeight="1">
      <c r="A46" s="240" t="s">
        <v>194</v>
      </c>
      <c r="B46" s="236"/>
      <c r="C46" s="236"/>
      <c r="D46" s="236"/>
      <c r="E46" s="236"/>
      <c r="F46" s="236"/>
      <c r="G46" s="236"/>
    </row>
    <row r="47" spans="1:7" s="210" customFormat="1" ht="19.5" hidden="1" customHeight="1">
      <c r="A47" s="230" t="s">
        <v>185</v>
      </c>
      <c r="B47" s="236"/>
      <c r="C47" s="236">
        <v>0</v>
      </c>
      <c r="D47" s="236"/>
      <c r="E47" s="236"/>
      <c r="F47" s="236"/>
      <c r="G47" s="236">
        <f t="shared" si="2"/>
        <v>0</v>
      </c>
    </row>
    <row r="48" spans="1:7" s="210" customFormat="1" ht="19.5" hidden="1" customHeight="1">
      <c r="A48" s="230" t="s">
        <v>195</v>
      </c>
      <c r="B48" s="236"/>
      <c r="C48" s="236">
        <v>0</v>
      </c>
      <c r="D48" s="236"/>
      <c r="E48" s="236"/>
      <c r="F48" s="236"/>
      <c r="G48" s="236">
        <f t="shared" si="2"/>
        <v>0</v>
      </c>
    </row>
    <row r="49" spans="1:7" s="210" customFormat="1" ht="19.5" hidden="1" customHeight="1">
      <c r="A49" s="230" t="s">
        <v>196</v>
      </c>
      <c r="B49" s="236"/>
      <c r="C49" s="236">
        <v>0</v>
      </c>
      <c r="D49" s="236"/>
      <c r="E49" s="236"/>
      <c r="F49" s="236"/>
      <c r="G49" s="236">
        <f t="shared" si="2"/>
        <v>0</v>
      </c>
    </row>
    <row r="50" spans="1:7" s="210" customFormat="1" ht="19.5" hidden="1" customHeight="1">
      <c r="A50" s="230" t="s">
        <v>188</v>
      </c>
      <c r="B50" s="236"/>
      <c r="C50" s="236">
        <v>0</v>
      </c>
      <c r="D50" s="236"/>
      <c r="E50" s="236"/>
      <c r="F50" s="236"/>
      <c r="G50" s="236">
        <f t="shared" si="2"/>
        <v>0</v>
      </c>
    </row>
    <row r="51" spans="1:7" s="210" customFormat="1" ht="19.5" hidden="1" customHeight="1">
      <c r="A51" s="230" t="s">
        <v>197</v>
      </c>
      <c r="B51" s="236"/>
      <c r="C51" s="236">
        <v>0</v>
      </c>
      <c r="D51" s="236"/>
      <c r="E51" s="236"/>
      <c r="F51" s="236"/>
      <c r="G51" s="236">
        <f t="shared" si="2"/>
        <v>0</v>
      </c>
    </row>
    <row r="52" spans="1:7" s="210" customFormat="1" ht="19.5" hidden="1" customHeight="1">
      <c r="A52" s="230" t="s">
        <v>198</v>
      </c>
      <c r="B52" s="236"/>
      <c r="C52" s="236">
        <v>0</v>
      </c>
      <c r="D52" s="236"/>
      <c r="E52" s="236"/>
      <c r="F52" s="236"/>
      <c r="G52" s="236">
        <f t="shared" si="2"/>
        <v>0</v>
      </c>
    </row>
    <row r="53" spans="1:7" s="210" customFormat="1" ht="19.5" hidden="1" customHeight="1">
      <c r="A53" s="230" t="s">
        <v>199</v>
      </c>
      <c r="B53" s="236"/>
      <c r="C53" s="236">
        <v>0</v>
      </c>
      <c r="D53" s="236"/>
      <c r="E53" s="236"/>
      <c r="F53" s="236"/>
      <c r="G53" s="236">
        <f t="shared" si="2"/>
        <v>0</v>
      </c>
    </row>
    <row r="54" spans="1:7" s="210" customFormat="1" ht="19.5" hidden="1" customHeight="1">
      <c r="A54" s="230" t="s">
        <v>179</v>
      </c>
      <c r="B54" s="236"/>
      <c r="C54" s="236">
        <v>0</v>
      </c>
      <c r="D54" s="236"/>
      <c r="E54" s="236"/>
      <c r="F54" s="236"/>
      <c r="G54" s="236">
        <f t="shared" si="2"/>
        <v>0</v>
      </c>
    </row>
    <row r="55" spans="1:7" s="210" customFormat="1" ht="19.5" hidden="1" customHeight="1">
      <c r="A55" s="230" t="s">
        <v>200</v>
      </c>
      <c r="B55" s="236"/>
      <c r="C55" s="236">
        <v>0</v>
      </c>
      <c r="D55" s="236"/>
      <c r="E55" s="236"/>
      <c r="F55" s="236"/>
      <c r="G55" s="236">
        <f t="shared" si="2"/>
        <v>0</v>
      </c>
    </row>
    <row r="56" spans="1:7" s="210" customFormat="1" ht="19.5" hidden="1" customHeight="1">
      <c r="A56" s="230" t="s">
        <v>201</v>
      </c>
      <c r="B56" s="236"/>
      <c r="C56" s="236">
        <v>0</v>
      </c>
      <c r="D56" s="236"/>
      <c r="E56" s="236"/>
      <c r="F56" s="236"/>
      <c r="G56" s="236">
        <f t="shared" si="2"/>
        <v>0</v>
      </c>
    </row>
    <row r="57" spans="1:7" s="210" customFormat="1" ht="19.5" customHeight="1">
      <c r="A57" s="230" t="s">
        <v>202</v>
      </c>
      <c r="B57" s="236"/>
      <c r="C57" s="236">
        <v>0</v>
      </c>
      <c r="D57" s="236"/>
      <c r="E57" s="236"/>
      <c r="F57" s="236"/>
      <c r="G57" s="236">
        <f t="shared" si="2"/>
        <v>0</v>
      </c>
    </row>
    <row r="58" spans="1:7" s="210" customFormat="1" ht="19.5" customHeight="1">
      <c r="A58" s="230" t="s">
        <v>203</v>
      </c>
      <c r="B58" s="236"/>
      <c r="C58" s="236">
        <v>0</v>
      </c>
      <c r="D58" s="236"/>
      <c r="E58" s="236"/>
      <c r="F58" s="236"/>
      <c r="G58" s="236">
        <f t="shared" si="2"/>
        <v>0</v>
      </c>
    </row>
    <row r="59" spans="1:7" s="210" customFormat="1" ht="19.5" hidden="1" customHeight="1">
      <c r="A59" s="230" t="s">
        <v>204</v>
      </c>
      <c r="B59" s="236"/>
      <c r="C59" s="236">
        <v>0</v>
      </c>
      <c r="D59" s="236"/>
      <c r="E59" s="236"/>
      <c r="F59" s="236"/>
      <c r="G59" s="236">
        <f t="shared" si="2"/>
        <v>0</v>
      </c>
    </row>
    <row r="60" spans="1:7" s="210" customFormat="1" ht="19.5" hidden="1" customHeight="1">
      <c r="A60" s="230" t="s">
        <v>174</v>
      </c>
      <c r="B60" s="236"/>
      <c r="C60" s="236">
        <v>0</v>
      </c>
      <c r="D60" s="236"/>
      <c r="E60" s="236"/>
      <c r="F60" s="236"/>
      <c r="G60" s="236">
        <f t="shared" si="2"/>
        <v>0</v>
      </c>
    </row>
    <row r="61" spans="1:7" s="210" customFormat="1" ht="19.5" customHeight="1">
      <c r="A61" s="240" t="s">
        <v>193</v>
      </c>
      <c r="B61" s="229">
        <f>SUM(B47:B60)</f>
        <v>0</v>
      </c>
      <c r="C61" s="229">
        <f>SUM(C47:C60)</f>
        <v>0</v>
      </c>
      <c r="D61" s="229"/>
      <c r="E61" s="229"/>
      <c r="F61" s="229"/>
      <c r="G61" s="229">
        <f t="shared" si="2"/>
        <v>0</v>
      </c>
    </row>
    <row r="62" spans="1:7" s="210" customFormat="1" ht="7.5" customHeight="1">
      <c r="A62" s="240"/>
      <c r="B62" s="229"/>
      <c r="C62" s="229"/>
      <c r="D62" s="229"/>
      <c r="E62" s="229"/>
      <c r="F62" s="229"/>
      <c r="G62" s="229"/>
    </row>
    <row r="63" spans="1:7" s="210" customFormat="1" ht="34.5" hidden="1" customHeight="1">
      <c r="A63" s="245"/>
      <c r="B63" s="236"/>
      <c r="C63" s="236"/>
      <c r="D63" s="229">
        <f>SUM(D26:D41)</f>
        <v>0</v>
      </c>
      <c r="E63" s="229">
        <f>SUM(E26:E41)</f>
        <v>0</v>
      </c>
      <c r="F63" s="229">
        <f>SUM(F26:F41)</f>
        <v>0</v>
      </c>
      <c r="G63" s="236">
        <f t="shared" si="2"/>
        <v>0</v>
      </c>
    </row>
    <row r="64" spans="1:7" s="210" customFormat="1" ht="28.5" hidden="1" customHeight="1">
      <c r="A64" s="245"/>
      <c r="B64" s="236"/>
      <c r="C64" s="236"/>
      <c r="D64" s="229">
        <f t="shared" ref="D64:F65" si="3">SUM(D26:D42)</f>
        <v>0</v>
      </c>
      <c r="E64" s="229">
        <f t="shared" si="3"/>
        <v>0</v>
      </c>
      <c r="F64" s="229">
        <f t="shared" si="3"/>
        <v>0</v>
      </c>
      <c r="G64" s="236">
        <f t="shared" si="2"/>
        <v>0</v>
      </c>
    </row>
    <row r="65" spans="1:18" s="210" customFormat="1" ht="28.5" hidden="1" customHeight="1">
      <c r="A65" s="246"/>
      <c r="C65" s="233">
        <v>0</v>
      </c>
      <c r="D65" s="229">
        <f t="shared" si="3"/>
        <v>0</v>
      </c>
      <c r="E65" s="229">
        <f t="shared" si="3"/>
        <v>0</v>
      </c>
      <c r="F65" s="229">
        <f t="shared" si="3"/>
        <v>0</v>
      </c>
      <c r="G65" s="233">
        <f>SUM(B65:F65)</f>
        <v>0</v>
      </c>
      <c r="H65" s="233"/>
      <c r="I65" s="246"/>
    </row>
    <row r="66" spans="1:18" s="210" customFormat="1" ht="21" customHeight="1">
      <c r="A66" s="240" t="s">
        <v>205</v>
      </c>
      <c r="C66" s="233"/>
      <c r="D66" s="229"/>
      <c r="E66" s="229"/>
      <c r="F66" s="229"/>
      <c r="G66" s="233"/>
      <c r="H66" s="247"/>
      <c r="I66" s="248"/>
      <c r="J66" s="211"/>
    </row>
    <row r="67" spans="1:18" s="210" customFormat="1" ht="21" customHeight="1">
      <c r="A67" s="246" t="s">
        <v>206</v>
      </c>
      <c r="B67" s="249"/>
      <c r="C67" s="233">
        <v>0</v>
      </c>
      <c r="D67" s="229">
        <f t="shared" ref="D67:F68" si="4">SUM(D25:D41)</f>
        <v>0</v>
      </c>
      <c r="E67" s="229">
        <f t="shared" si="4"/>
        <v>0</v>
      </c>
      <c r="F67" s="229">
        <f t="shared" si="4"/>
        <v>0</v>
      </c>
      <c r="G67" s="250">
        <f>SUM(B67:F67)</f>
        <v>0</v>
      </c>
      <c r="H67" s="247"/>
      <c r="I67" s="248"/>
      <c r="J67" s="211"/>
    </row>
    <row r="68" spans="1:18" s="210" customFormat="1" ht="23.25" customHeight="1">
      <c r="A68" s="246" t="s">
        <v>207</v>
      </c>
      <c r="B68" s="249"/>
      <c r="C68" s="233">
        <v>0</v>
      </c>
      <c r="D68" s="229">
        <f t="shared" si="4"/>
        <v>0</v>
      </c>
      <c r="E68" s="229">
        <f t="shared" si="4"/>
        <v>0</v>
      </c>
      <c r="F68" s="229">
        <f t="shared" si="4"/>
        <v>0</v>
      </c>
      <c r="G68" s="250">
        <f>SUM(B68:F68)</f>
        <v>0</v>
      </c>
      <c r="H68" s="247"/>
      <c r="I68" s="248"/>
      <c r="J68" s="211"/>
    </row>
    <row r="69" spans="1:18" s="210" customFormat="1" ht="23.25" customHeight="1">
      <c r="A69" s="230" t="s">
        <v>208</v>
      </c>
      <c r="B69" s="236">
        <v>0</v>
      </c>
      <c r="C69" s="236">
        <v>0</v>
      </c>
      <c r="D69" s="236"/>
      <c r="E69" s="236"/>
      <c r="F69" s="236"/>
      <c r="G69" s="236">
        <f t="shared" ref="G69" si="5">SUM(B69:F69)</f>
        <v>0</v>
      </c>
      <c r="H69" s="247"/>
      <c r="I69" s="248"/>
      <c r="J69" s="211"/>
    </row>
    <row r="70" spans="1:18" s="210" customFormat="1" ht="22.5" customHeight="1">
      <c r="A70" s="240" t="s">
        <v>193</v>
      </c>
      <c r="B70" s="251">
        <f>SUM(B68)</f>
        <v>0</v>
      </c>
      <c r="C70" s="251">
        <f>SUM(C67:C69)</f>
        <v>0</v>
      </c>
      <c r="D70" s="251">
        <f>SUM(D68:D69)</f>
        <v>0</v>
      </c>
      <c r="E70" s="251">
        <f>SUM(E68:E69)</f>
        <v>0</v>
      </c>
      <c r="F70" s="251">
        <f>SUM(F68:F69)</f>
        <v>0</v>
      </c>
      <c r="G70" s="251">
        <f>SUM(G67:G69)</f>
        <v>0</v>
      </c>
      <c r="H70" s="247"/>
      <c r="I70" s="248"/>
      <c r="J70" s="211"/>
    </row>
    <row r="71" spans="1:18" s="210" customFormat="1" ht="9" customHeight="1">
      <c r="A71" s="252"/>
      <c r="B71" s="253"/>
      <c r="C71" s="254"/>
      <c r="D71" s="229"/>
      <c r="E71" s="229"/>
      <c r="F71" s="229"/>
      <c r="G71" s="255"/>
      <c r="H71" s="247"/>
      <c r="I71" s="248"/>
      <c r="J71" s="211"/>
    </row>
    <row r="72" spans="1:18" s="210" customFormat="1" ht="24" customHeight="1">
      <c r="A72" s="240" t="s">
        <v>209</v>
      </c>
      <c r="B72" s="255">
        <f t="shared" ref="B72:G72" si="6">B44+B61+B70</f>
        <v>0</v>
      </c>
      <c r="C72" s="255">
        <f t="shared" si="6"/>
        <v>11972588.449999999</v>
      </c>
      <c r="D72" s="255">
        <f t="shared" si="6"/>
        <v>0</v>
      </c>
      <c r="E72" s="255">
        <f t="shared" si="6"/>
        <v>0</v>
      </c>
      <c r="F72" s="255">
        <f t="shared" si="6"/>
        <v>0</v>
      </c>
      <c r="G72" s="256">
        <f t="shared" si="6"/>
        <v>11972588.449999999</v>
      </c>
      <c r="H72" s="247"/>
      <c r="I72" s="248"/>
      <c r="J72" s="211"/>
    </row>
    <row r="73" spans="1:18" s="210" customFormat="1" ht="9" customHeight="1">
      <c r="A73" s="252"/>
      <c r="B73" s="254"/>
      <c r="C73" s="254"/>
      <c r="D73" s="254"/>
      <c r="E73" s="254"/>
      <c r="F73" s="254"/>
      <c r="G73" s="254"/>
      <c r="H73" s="247"/>
      <c r="I73" s="248"/>
      <c r="J73" s="211"/>
    </row>
    <row r="74" spans="1:18" s="210" customFormat="1" ht="27.75" customHeight="1" thickBot="1">
      <c r="A74" s="257" t="s">
        <v>210</v>
      </c>
      <c r="B74" s="258">
        <f>B21-B44-B61</f>
        <v>79638972</v>
      </c>
      <c r="C74" s="258">
        <f>C21-C72</f>
        <v>436839074.62</v>
      </c>
      <c r="D74" s="258">
        <f>D21-D44-D61</f>
        <v>0</v>
      </c>
      <c r="E74" s="258">
        <f>E21-E44-E61</f>
        <v>0</v>
      </c>
      <c r="F74" s="258">
        <f>F21-F44-F61</f>
        <v>0</v>
      </c>
      <c r="G74" s="259">
        <f>G21-G72</f>
        <v>516478046.62</v>
      </c>
      <c r="J74" s="211"/>
      <c r="K74" s="211"/>
      <c r="L74" s="211"/>
      <c r="M74" s="211"/>
      <c r="N74" s="211"/>
      <c r="O74" s="211"/>
      <c r="P74" s="211"/>
      <c r="Q74" s="211"/>
      <c r="R74" s="211"/>
    </row>
    <row r="75" spans="1:18" s="210" customFormat="1" ht="42" customHeight="1" thickTop="1">
      <c r="A75" s="260" t="s">
        <v>211</v>
      </c>
      <c r="B75" s="260"/>
      <c r="C75" s="260"/>
      <c r="D75" s="260"/>
      <c r="E75" s="260"/>
      <c r="F75" s="260"/>
      <c r="G75" s="260"/>
      <c r="J75" s="211"/>
      <c r="K75" s="211"/>
      <c r="L75" s="211"/>
      <c r="M75" s="211"/>
      <c r="N75" s="211"/>
      <c r="O75" s="211"/>
      <c r="P75" s="211"/>
      <c r="Q75" s="211"/>
      <c r="R75" s="211"/>
    </row>
    <row r="76" spans="1:18" ht="21">
      <c r="A76" s="261"/>
      <c r="B76" s="261"/>
      <c r="C76" s="261"/>
      <c r="D76" s="262"/>
      <c r="F76" s="263"/>
    </row>
    <row r="77" spans="1:18" ht="21">
      <c r="A77" s="261"/>
      <c r="B77" s="261"/>
      <c r="C77" s="261"/>
      <c r="D77" s="262"/>
      <c r="F77" s="263"/>
    </row>
    <row r="78" spans="1:18" ht="19.5" customHeight="1">
      <c r="A78" s="264"/>
      <c r="B78" s="262"/>
      <c r="C78" s="262"/>
      <c r="F78" s="265"/>
      <c r="G78" s="265"/>
    </row>
    <row r="79" spans="1:18" ht="21">
      <c r="A79" s="266" t="s">
        <v>212</v>
      </c>
      <c r="B79" s="267"/>
      <c r="C79" s="247"/>
      <c r="D79" s="264"/>
      <c r="E79" s="262"/>
      <c r="F79" s="268"/>
      <c r="G79" s="268"/>
    </row>
    <row r="80" spans="1:18" ht="21">
      <c r="A80" s="269" t="s">
        <v>213</v>
      </c>
      <c r="B80" s="267"/>
      <c r="C80" s="247"/>
      <c r="D80" s="270"/>
      <c r="E80" s="264"/>
      <c r="F80" s="271"/>
      <c r="G80" s="271"/>
    </row>
    <row r="81" spans="1:7" ht="18.75">
      <c r="A81" s="248"/>
      <c r="B81" s="262"/>
      <c r="C81" s="262"/>
      <c r="D81" s="272"/>
      <c r="E81" s="267"/>
      <c r="F81" s="267"/>
      <c r="G81" s="267"/>
    </row>
    <row r="86" spans="1:7">
      <c r="A86" s="210"/>
      <c r="D86" s="211"/>
      <c r="E86" s="211"/>
      <c r="F86" s="211"/>
      <c r="G86" s="211"/>
    </row>
    <row r="87" spans="1:7">
      <c r="A87" s="210"/>
      <c r="C87" s="211"/>
      <c r="D87" s="211"/>
      <c r="E87" s="211"/>
      <c r="F87" s="211"/>
      <c r="G87" s="211"/>
    </row>
    <row r="88" spans="1:7">
      <c r="A88" s="210"/>
      <c r="C88" s="211"/>
      <c r="D88" s="211"/>
      <c r="E88" s="211"/>
      <c r="F88" s="211"/>
      <c r="G88" s="211"/>
    </row>
    <row r="89" spans="1:7" ht="25.5" customHeight="1">
      <c r="A89" s="210"/>
      <c r="C89" s="211"/>
      <c r="D89" s="211"/>
      <c r="E89" s="211"/>
      <c r="F89" s="211"/>
      <c r="G89" s="211"/>
    </row>
    <row r="90" spans="1:7" ht="33" customHeight="1">
      <c r="A90" s="210"/>
      <c r="C90" s="211"/>
      <c r="D90" s="211"/>
      <c r="E90" s="211"/>
      <c r="F90" s="211"/>
      <c r="G90" s="211"/>
    </row>
    <row r="91" spans="1:7" ht="24" customHeight="1">
      <c r="A91" s="210"/>
      <c r="C91" s="211"/>
      <c r="D91" s="211"/>
      <c r="E91" s="211"/>
      <c r="F91" s="211"/>
      <c r="G91" s="211"/>
    </row>
    <row r="92" spans="1:7" ht="27.75" customHeight="1">
      <c r="A92" s="210"/>
      <c r="C92" s="211"/>
      <c r="D92" s="211"/>
      <c r="E92" s="211"/>
      <c r="F92" s="211"/>
      <c r="G92" s="211"/>
    </row>
    <row r="93" spans="1:7" ht="27" customHeight="1">
      <c r="A93" s="210"/>
      <c r="C93" s="211"/>
      <c r="D93" s="211"/>
      <c r="E93" s="211"/>
      <c r="F93" s="211"/>
      <c r="G93" s="211"/>
    </row>
    <row r="94" spans="1:7" ht="24" customHeight="1">
      <c r="A94" s="210"/>
      <c r="C94" s="211"/>
      <c r="D94" s="211"/>
      <c r="E94" s="211"/>
      <c r="F94" s="211"/>
      <c r="G94" s="211"/>
    </row>
    <row r="95" spans="1:7" ht="27" customHeight="1">
      <c r="A95" s="210"/>
      <c r="C95" s="211"/>
      <c r="D95" s="211"/>
      <c r="E95" s="211"/>
      <c r="F95" s="211"/>
      <c r="G95" s="211"/>
    </row>
    <row r="96" spans="1:7" ht="6" customHeight="1">
      <c r="A96" s="210"/>
      <c r="C96" s="211"/>
      <c r="D96" s="211"/>
      <c r="E96" s="211"/>
      <c r="F96" s="211"/>
      <c r="G96" s="211"/>
    </row>
    <row r="97" spans="1:7" ht="22.5" customHeight="1">
      <c r="A97" s="210"/>
      <c r="C97" s="211"/>
      <c r="D97" s="211"/>
      <c r="E97" s="211"/>
      <c r="F97" s="211"/>
      <c r="G97" s="211"/>
    </row>
    <row r="98" spans="1:7" ht="6.75" customHeight="1">
      <c r="A98" s="210"/>
      <c r="D98" s="211"/>
      <c r="E98" s="211"/>
      <c r="F98" s="211"/>
      <c r="G98" s="211"/>
    </row>
    <row r="99" spans="1:7" ht="25.5" customHeight="1">
      <c r="A99" s="210"/>
      <c r="D99" s="211"/>
      <c r="E99" s="211"/>
      <c r="F99" s="211"/>
      <c r="G99" s="211"/>
    </row>
    <row r="100" spans="1:7" ht="23.25" customHeight="1">
      <c r="A100" s="210"/>
      <c r="D100" s="211"/>
      <c r="E100" s="211"/>
      <c r="F100" s="211"/>
      <c r="G100" s="211"/>
    </row>
    <row r="101" spans="1:7" ht="19.5" customHeight="1">
      <c r="A101" s="210"/>
      <c r="D101" s="211"/>
      <c r="E101" s="211"/>
      <c r="F101" s="211"/>
      <c r="G101" s="211"/>
    </row>
    <row r="102" spans="1:7" ht="20.25" customHeight="1">
      <c r="A102" s="210"/>
      <c r="D102" s="211"/>
      <c r="E102" s="211"/>
      <c r="F102" s="211"/>
      <c r="G102" s="211"/>
    </row>
    <row r="103" spans="1:7" ht="23.25" customHeight="1">
      <c r="A103" s="210"/>
      <c r="D103" s="211"/>
      <c r="E103" s="211"/>
      <c r="F103" s="211"/>
      <c r="G103" s="211"/>
    </row>
    <row r="104" spans="1:7" ht="21.75" customHeight="1">
      <c r="A104" s="210"/>
      <c r="D104" s="211"/>
      <c r="E104" s="211"/>
      <c r="F104" s="211"/>
      <c r="G104" s="211"/>
    </row>
    <row r="105" spans="1:7" ht="39" customHeight="1">
      <c r="A105" s="210"/>
      <c r="D105" s="211"/>
      <c r="E105" s="211"/>
      <c r="F105" s="211"/>
      <c r="G105" s="211"/>
    </row>
    <row r="106" spans="1:7" ht="25.5" customHeight="1">
      <c r="A106" s="210"/>
      <c r="D106" s="211"/>
      <c r="E106" s="211"/>
      <c r="F106" s="211"/>
      <c r="G106" s="211"/>
    </row>
    <row r="107" spans="1:7" ht="27" customHeight="1">
      <c r="A107" s="210"/>
      <c r="D107" s="211"/>
      <c r="E107" s="211"/>
      <c r="F107" s="211"/>
      <c r="G107" s="211"/>
    </row>
    <row r="108" spans="1:7">
      <c r="A108" s="210"/>
      <c r="D108" s="211"/>
      <c r="E108" s="211"/>
      <c r="F108" s="211"/>
      <c r="G108" s="211"/>
    </row>
    <row r="109" spans="1:7">
      <c r="A109" s="210"/>
      <c r="D109" s="211"/>
      <c r="E109" s="211"/>
      <c r="F109" s="211"/>
      <c r="G109" s="211"/>
    </row>
    <row r="110" spans="1:7">
      <c r="A110" s="210"/>
      <c r="D110" s="211"/>
      <c r="E110" s="211"/>
      <c r="F110" s="211"/>
      <c r="G110" s="211"/>
    </row>
    <row r="111" spans="1:7">
      <c r="A111" s="210"/>
      <c r="D111" s="211"/>
      <c r="E111" s="211"/>
      <c r="F111" s="211"/>
      <c r="G111" s="211"/>
    </row>
    <row r="112" spans="1:7">
      <c r="A112" s="210"/>
      <c r="D112" s="211"/>
      <c r="E112" s="211"/>
      <c r="F112" s="211"/>
      <c r="G112" s="211"/>
    </row>
  </sheetData>
  <mergeCells count="5">
    <mergeCell ref="A5:G5"/>
    <mergeCell ref="A9:G9"/>
    <mergeCell ref="B10:C10"/>
    <mergeCell ref="A11:A12"/>
    <mergeCell ref="A75:G75"/>
  </mergeCells>
  <printOptions horizontalCentered="1"/>
  <pageMargins left="0.25" right="0.25" top="0.25" bottom="0.25" header="0.17" footer="0.17"/>
  <pageSetup paperSize="10000"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9322E-0DA3-469C-BCFD-35C4CBD526EC}">
  <dimension ref="A1:K84"/>
  <sheetViews>
    <sheetView view="pageBreakPreview" topLeftCell="A11" zoomScale="130" zoomScaleNormal="145" zoomScaleSheetLayoutView="130" workbookViewId="0">
      <selection activeCell="B24" sqref="B24"/>
    </sheetView>
  </sheetViews>
  <sheetFormatPr defaultRowHeight="15"/>
  <cols>
    <col min="1" max="1" width="34.42578125" style="4" customWidth="1"/>
    <col min="2" max="2" width="21.5703125" style="4" customWidth="1"/>
    <col min="3" max="3" width="16.140625" style="28" bestFit="1" customWidth="1"/>
    <col min="4" max="4" width="15.5703125" style="39" customWidth="1"/>
    <col min="5" max="5" width="12" style="39" customWidth="1"/>
    <col min="6" max="6" width="13.42578125" style="4" customWidth="1"/>
    <col min="7" max="7" width="15.7109375" style="28" customWidth="1"/>
    <col min="8" max="8" width="14" style="4" customWidth="1"/>
    <col min="9" max="10" width="15.7109375" style="4" customWidth="1"/>
    <col min="11" max="11" width="8.85546875" style="4" customWidth="1"/>
  </cols>
  <sheetData>
    <row r="1" spans="1:11">
      <c r="A1" s="11" t="s">
        <v>0</v>
      </c>
      <c r="B1" s="3"/>
      <c r="C1" s="23"/>
      <c r="D1" s="33"/>
      <c r="E1" s="33"/>
    </row>
    <row r="2" spans="1:11">
      <c r="A2" s="5"/>
      <c r="B2" s="5"/>
      <c r="C2" s="24"/>
      <c r="D2" s="34"/>
      <c r="E2" s="34"/>
    </row>
    <row r="3" spans="1:11">
      <c r="A3" s="140" t="s">
        <v>1</v>
      </c>
      <c r="B3" s="140"/>
      <c r="C3" s="140"/>
      <c r="D3" s="140"/>
      <c r="E3" s="140"/>
      <c r="F3" s="140"/>
      <c r="G3" s="140"/>
      <c r="H3" s="140"/>
      <c r="I3" s="140"/>
    </row>
    <row r="4" spans="1:11">
      <c r="A4" s="6"/>
      <c r="B4" s="6"/>
      <c r="C4" s="25"/>
      <c r="D4" s="35"/>
      <c r="E4" s="35"/>
    </row>
    <row r="5" spans="1:11">
      <c r="A5" s="135" t="s">
        <v>2</v>
      </c>
      <c r="B5" s="56">
        <v>1</v>
      </c>
      <c r="C5" s="26"/>
      <c r="D5" s="36" t="s">
        <v>3</v>
      </c>
      <c r="F5" s="81" t="s">
        <v>143</v>
      </c>
      <c r="H5" s="39"/>
    </row>
    <row r="6" spans="1:11">
      <c r="A6" s="136" t="s">
        <v>4</v>
      </c>
      <c r="B6" s="16" t="s">
        <v>28</v>
      </c>
      <c r="C6" s="27"/>
      <c r="D6" s="37" t="s">
        <v>5</v>
      </c>
      <c r="F6" s="56">
        <v>2</v>
      </c>
      <c r="H6" s="39"/>
    </row>
    <row r="7" spans="1:11">
      <c r="A7" s="136" t="s">
        <v>6</v>
      </c>
      <c r="D7" s="38"/>
    </row>
    <row r="8" spans="1:11" ht="15.75" thickBot="1">
      <c r="A8" s="137"/>
    </row>
    <row r="9" spans="1:11" ht="14.45" customHeight="1">
      <c r="A9" s="141" t="s">
        <v>7</v>
      </c>
      <c r="B9" s="144" t="s">
        <v>8</v>
      </c>
      <c r="C9" s="147" t="s">
        <v>9</v>
      </c>
      <c r="D9" s="150" t="s">
        <v>142</v>
      </c>
      <c r="E9" s="153" t="s">
        <v>11</v>
      </c>
      <c r="F9" s="156" t="s">
        <v>12</v>
      </c>
      <c r="G9" s="156"/>
      <c r="H9" s="157" t="s">
        <v>13</v>
      </c>
      <c r="I9" s="158" t="s">
        <v>14</v>
      </c>
    </row>
    <row r="10" spans="1:11" ht="14.45" customHeight="1">
      <c r="A10" s="142"/>
      <c r="B10" s="145"/>
      <c r="C10" s="148"/>
      <c r="D10" s="151"/>
      <c r="E10" s="154"/>
      <c r="F10" s="161" t="s">
        <v>15</v>
      </c>
      <c r="G10" s="162" t="s">
        <v>16</v>
      </c>
      <c r="H10" s="145"/>
      <c r="I10" s="159"/>
    </row>
    <row r="11" spans="1:11" ht="15.75" thickBot="1">
      <c r="A11" s="143"/>
      <c r="B11" s="146"/>
      <c r="C11" s="149"/>
      <c r="D11" s="152"/>
      <c r="E11" s="155"/>
      <c r="F11" s="146"/>
      <c r="G11" s="149"/>
      <c r="H11" s="146"/>
      <c r="I11" s="160"/>
    </row>
    <row r="12" spans="1:11" s="83" customFormat="1" ht="14.45" customHeight="1">
      <c r="A12" s="169" t="s">
        <v>17</v>
      </c>
      <c r="B12" s="171"/>
      <c r="C12" s="173"/>
      <c r="D12" s="175"/>
      <c r="E12" s="175"/>
      <c r="F12" s="171"/>
      <c r="G12" s="173"/>
      <c r="H12" s="171"/>
      <c r="I12" s="186"/>
      <c r="J12" s="82"/>
      <c r="K12" s="82"/>
    </row>
    <row r="13" spans="1:11" s="83" customFormat="1">
      <c r="A13" s="169"/>
      <c r="B13" s="171"/>
      <c r="C13" s="173"/>
      <c r="D13" s="175"/>
      <c r="E13" s="175"/>
      <c r="F13" s="171"/>
      <c r="G13" s="173"/>
      <c r="H13" s="171"/>
      <c r="I13" s="186"/>
      <c r="J13" s="82"/>
      <c r="K13" s="82"/>
    </row>
    <row r="14" spans="1:11" s="83" customFormat="1" ht="20.25" customHeight="1">
      <c r="A14" s="170"/>
      <c r="B14" s="172"/>
      <c r="C14" s="174"/>
      <c r="D14" s="176"/>
      <c r="E14" s="176"/>
      <c r="F14" s="172"/>
      <c r="G14" s="174"/>
      <c r="H14" s="172"/>
      <c r="I14" s="187"/>
      <c r="J14" s="82"/>
      <c r="K14" s="82"/>
    </row>
    <row r="15" spans="1:11" s="41" customFormat="1" ht="26.25">
      <c r="A15" s="69" t="s">
        <v>105</v>
      </c>
      <c r="B15" s="55" t="s">
        <v>106</v>
      </c>
      <c r="C15" s="43">
        <v>2924472</v>
      </c>
      <c r="D15" s="44"/>
      <c r="E15" s="44"/>
      <c r="F15" s="42"/>
      <c r="G15" s="122"/>
      <c r="H15" s="42"/>
      <c r="I15" s="75" t="s">
        <v>138</v>
      </c>
      <c r="J15" s="40"/>
      <c r="K15" s="40"/>
    </row>
    <row r="16" spans="1:11" s="41" customFormat="1" ht="26.25">
      <c r="A16" s="69" t="s">
        <v>108</v>
      </c>
      <c r="B16" s="55" t="s">
        <v>107</v>
      </c>
      <c r="C16" s="43">
        <v>2000000</v>
      </c>
      <c r="D16" s="44"/>
      <c r="E16" s="44"/>
      <c r="F16" s="42"/>
      <c r="G16" s="43"/>
      <c r="H16" s="42"/>
      <c r="I16" s="70" t="s">
        <v>137</v>
      </c>
      <c r="J16" s="40"/>
      <c r="K16" s="40"/>
    </row>
    <row r="17" spans="1:11" s="41" customFormat="1" ht="26.25">
      <c r="A17" s="69" t="s">
        <v>109</v>
      </c>
      <c r="B17" s="55" t="s">
        <v>110</v>
      </c>
      <c r="C17" s="43">
        <v>3000000</v>
      </c>
      <c r="D17" s="44"/>
      <c r="E17" s="44"/>
      <c r="F17" s="42"/>
      <c r="G17" s="43"/>
      <c r="H17" s="42"/>
      <c r="I17" s="70" t="s">
        <v>137</v>
      </c>
      <c r="J17" s="40"/>
      <c r="K17" s="40"/>
    </row>
    <row r="18" spans="1:11" s="83" customFormat="1" ht="14.45" customHeight="1">
      <c r="A18" s="177" t="s">
        <v>18</v>
      </c>
      <c r="B18" s="163"/>
      <c r="C18" s="180"/>
      <c r="D18" s="183"/>
      <c r="E18" s="183"/>
      <c r="F18" s="163"/>
      <c r="G18" s="84"/>
      <c r="H18" s="163"/>
      <c r="I18" s="166"/>
      <c r="J18" s="82"/>
      <c r="K18" s="82"/>
    </row>
    <row r="19" spans="1:11" s="83" customFormat="1">
      <c r="A19" s="178"/>
      <c r="B19" s="164"/>
      <c r="C19" s="181"/>
      <c r="D19" s="184"/>
      <c r="E19" s="184"/>
      <c r="F19" s="164"/>
      <c r="G19" s="85"/>
      <c r="H19" s="164"/>
      <c r="I19" s="167"/>
      <c r="J19" s="82"/>
      <c r="K19" s="82"/>
    </row>
    <row r="20" spans="1:11" s="83" customFormat="1" ht="19.5" customHeight="1">
      <c r="A20" s="179"/>
      <c r="B20" s="165"/>
      <c r="C20" s="182"/>
      <c r="D20" s="185"/>
      <c r="E20" s="185"/>
      <c r="F20" s="165"/>
      <c r="G20" s="86"/>
      <c r="H20" s="165"/>
      <c r="I20" s="168"/>
      <c r="J20" s="82"/>
      <c r="K20" s="82"/>
    </row>
    <row r="21" spans="1:11" ht="26.25" hidden="1">
      <c r="A21" s="71" t="s">
        <v>111</v>
      </c>
      <c r="B21" s="57" t="s">
        <v>112</v>
      </c>
      <c r="C21" s="46">
        <v>20000000</v>
      </c>
      <c r="D21" s="47"/>
      <c r="E21" s="47"/>
      <c r="F21" s="48"/>
      <c r="G21" s="45"/>
      <c r="H21" s="48"/>
      <c r="I21" s="72"/>
    </row>
    <row r="22" spans="1:11" ht="38.25" hidden="1">
      <c r="A22" s="73" t="s">
        <v>66</v>
      </c>
      <c r="B22" s="58"/>
      <c r="C22" s="46"/>
      <c r="D22" s="47"/>
      <c r="E22" s="47"/>
      <c r="F22" s="48"/>
      <c r="G22" s="45"/>
      <c r="H22" s="48"/>
      <c r="I22" s="72"/>
    </row>
    <row r="23" spans="1:11" s="32" customFormat="1" ht="40.5" customHeight="1">
      <c r="A23" s="74" t="s">
        <v>29</v>
      </c>
      <c r="B23" s="59" t="s">
        <v>67</v>
      </c>
      <c r="C23" s="60">
        <v>1000000</v>
      </c>
      <c r="D23" s="61"/>
      <c r="E23" s="61"/>
      <c r="F23" s="62"/>
      <c r="G23" s="63"/>
      <c r="H23" s="62"/>
      <c r="I23" s="75" t="s">
        <v>138</v>
      </c>
      <c r="J23" s="31"/>
      <c r="K23" s="31"/>
    </row>
    <row r="24" spans="1:11" s="30" customFormat="1" ht="26.25">
      <c r="A24" s="76" t="s">
        <v>30</v>
      </c>
      <c r="B24" s="64" t="s">
        <v>68</v>
      </c>
      <c r="C24" s="65">
        <v>1000000</v>
      </c>
      <c r="D24" s="66"/>
      <c r="E24" s="66"/>
      <c r="F24" s="67"/>
      <c r="G24" s="68"/>
      <c r="H24" s="67"/>
      <c r="I24" s="77" t="s">
        <v>137</v>
      </c>
      <c r="J24" s="29"/>
      <c r="K24" s="29"/>
    </row>
    <row r="25" spans="1:11" s="30" customFormat="1" ht="26.25">
      <c r="A25" s="76" t="s">
        <v>31</v>
      </c>
      <c r="B25" s="64" t="s">
        <v>69</v>
      </c>
      <c r="C25" s="65">
        <v>1000000</v>
      </c>
      <c r="D25" s="66"/>
      <c r="E25" s="66"/>
      <c r="F25" s="67"/>
      <c r="G25" s="68"/>
      <c r="H25" s="67"/>
      <c r="I25" s="77" t="s">
        <v>137</v>
      </c>
      <c r="J25" s="29"/>
      <c r="K25" s="29"/>
    </row>
    <row r="26" spans="1:11" s="30" customFormat="1" ht="39" customHeight="1">
      <c r="A26" s="99" t="s">
        <v>32</v>
      </c>
      <c r="B26" s="100" t="s">
        <v>70</v>
      </c>
      <c r="C26" s="101">
        <v>1000000</v>
      </c>
      <c r="D26" s="102"/>
      <c r="E26" s="102"/>
      <c r="F26" s="103"/>
      <c r="G26" s="104"/>
      <c r="H26" s="103"/>
      <c r="I26" s="105" t="s">
        <v>137</v>
      </c>
      <c r="J26" s="29"/>
      <c r="K26" s="29"/>
    </row>
    <row r="27" spans="1:11" s="30" customFormat="1" ht="39">
      <c r="A27" s="91" t="s">
        <v>33</v>
      </c>
      <c r="B27" s="92" t="s">
        <v>71</v>
      </c>
      <c r="C27" s="93">
        <v>1000000</v>
      </c>
      <c r="D27" s="94">
        <v>45103</v>
      </c>
      <c r="E27" s="94">
        <v>45104</v>
      </c>
      <c r="F27" s="95">
        <v>1</v>
      </c>
      <c r="G27" s="96">
        <f>C27*F27</f>
        <v>1000000</v>
      </c>
      <c r="H27" s="97"/>
      <c r="I27" s="98" t="s">
        <v>139</v>
      </c>
      <c r="J27" s="29"/>
      <c r="K27" s="29"/>
    </row>
    <row r="28" spans="1:11" s="30" customFormat="1" ht="39">
      <c r="A28" s="78" t="s">
        <v>34</v>
      </c>
      <c r="B28" s="54" t="s">
        <v>72</v>
      </c>
      <c r="C28" s="49">
        <v>1000000</v>
      </c>
      <c r="D28" s="50"/>
      <c r="E28" s="50"/>
      <c r="F28" s="51"/>
      <c r="G28" s="52"/>
      <c r="H28" s="51"/>
      <c r="I28" s="79" t="s">
        <v>137</v>
      </c>
      <c r="J28" s="29"/>
      <c r="K28" s="29"/>
    </row>
    <row r="29" spans="1:11" s="30" customFormat="1" ht="39">
      <c r="A29" s="78" t="s">
        <v>35</v>
      </c>
      <c r="B29" s="54" t="s">
        <v>73</v>
      </c>
      <c r="C29" s="49">
        <v>1000000</v>
      </c>
      <c r="D29" s="50"/>
      <c r="E29" s="50"/>
      <c r="F29" s="51"/>
      <c r="G29" s="52"/>
      <c r="H29" s="51"/>
      <c r="I29" s="79" t="s">
        <v>137</v>
      </c>
      <c r="J29" s="29"/>
      <c r="K29" s="29"/>
    </row>
    <row r="30" spans="1:11" s="30" customFormat="1" ht="29.25" customHeight="1">
      <c r="A30" s="78" t="s">
        <v>36</v>
      </c>
      <c r="B30" s="54" t="s">
        <v>74</v>
      </c>
      <c r="C30" s="49">
        <v>1000000</v>
      </c>
      <c r="D30" s="50"/>
      <c r="E30" s="50"/>
      <c r="F30" s="51"/>
      <c r="G30" s="52"/>
      <c r="H30" s="51"/>
      <c r="I30" s="79" t="s">
        <v>137</v>
      </c>
      <c r="J30" s="29"/>
      <c r="K30" s="29"/>
    </row>
    <row r="31" spans="1:11" s="30" customFormat="1" ht="51.75">
      <c r="A31" s="78" t="s">
        <v>37</v>
      </c>
      <c r="B31" s="54" t="s">
        <v>75</v>
      </c>
      <c r="C31" s="49">
        <v>1000000</v>
      </c>
      <c r="D31" s="50">
        <v>45068</v>
      </c>
      <c r="E31" s="50">
        <v>45069</v>
      </c>
      <c r="F31" s="87">
        <v>1</v>
      </c>
      <c r="G31" s="52">
        <f>C31*F31</f>
        <v>1000000</v>
      </c>
      <c r="H31" s="51"/>
      <c r="I31" s="79" t="s">
        <v>139</v>
      </c>
      <c r="J31" s="29"/>
      <c r="K31" s="29"/>
    </row>
    <row r="32" spans="1:11" s="30" customFormat="1" ht="51.75">
      <c r="A32" s="78" t="s">
        <v>38</v>
      </c>
      <c r="B32" s="54" t="s">
        <v>76</v>
      </c>
      <c r="C32" s="49">
        <v>1000000</v>
      </c>
      <c r="D32" s="50">
        <v>45068</v>
      </c>
      <c r="E32" s="50">
        <v>45069</v>
      </c>
      <c r="F32" s="87">
        <v>1</v>
      </c>
      <c r="G32" s="52">
        <f>C32*F32</f>
        <v>1000000</v>
      </c>
      <c r="H32" s="51"/>
      <c r="I32" s="79" t="s">
        <v>139</v>
      </c>
      <c r="J32" s="29"/>
      <c r="K32" s="29"/>
    </row>
    <row r="33" spans="1:11" s="30" customFormat="1" ht="26.25">
      <c r="A33" s="78" t="s">
        <v>39</v>
      </c>
      <c r="B33" s="54" t="s">
        <v>77</v>
      </c>
      <c r="C33" s="49">
        <v>1000000</v>
      </c>
      <c r="D33" s="50"/>
      <c r="E33" s="50"/>
      <c r="F33" s="51"/>
      <c r="G33" s="52"/>
      <c r="H33" s="51"/>
      <c r="I33" s="79" t="s">
        <v>137</v>
      </c>
      <c r="J33" s="29"/>
      <c r="K33" s="29"/>
    </row>
    <row r="34" spans="1:11" s="30" customFormat="1" ht="64.5">
      <c r="A34" s="78" t="s">
        <v>40</v>
      </c>
      <c r="B34" s="54" t="s">
        <v>78</v>
      </c>
      <c r="C34" s="49">
        <v>1000000</v>
      </c>
      <c r="D34" s="50"/>
      <c r="E34" s="50"/>
      <c r="F34" s="51"/>
      <c r="G34" s="52"/>
      <c r="H34" s="51"/>
      <c r="I34" s="79" t="s">
        <v>137</v>
      </c>
      <c r="J34" s="29"/>
      <c r="K34" s="29"/>
    </row>
    <row r="35" spans="1:11" s="30" customFormat="1" ht="26.25">
      <c r="A35" s="78" t="s">
        <v>41</v>
      </c>
      <c r="B35" s="54" t="s">
        <v>79</v>
      </c>
      <c r="C35" s="49">
        <v>1000000</v>
      </c>
      <c r="D35" s="50"/>
      <c r="E35" s="50"/>
      <c r="F35" s="51"/>
      <c r="G35" s="52"/>
      <c r="H35" s="51"/>
      <c r="I35" s="79" t="s">
        <v>137</v>
      </c>
      <c r="J35" s="29"/>
      <c r="K35" s="29"/>
    </row>
    <row r="36" spans="1:11" s="30" customFormat="1" ht="26.25">
      <c r="A36" s="78" t="s">
        <v>42</v>
      </c>
      <c r="B36" s="54" t="s">
        <v>80</v>
      </c>
      <c r="C36" s="49">
        <v>1000000</v>
      </c>
      <c r="D36" s="50"/>
      <c r="E36" s="50"/>
      <c r="F36" s="51"/>
      <c r="G36" s="52"/>
      <c r="H36" s="51"/>
      <c r="I36" s="79" t="s">
        <v>137</v>
      </c>
      <c r="J36" s="29"/>
      <c r="K36" s="29"/>
    </row>
    <row r="37" spans="1:11" s="30" customFormat="1" ht="39">
      <c r="A37" s="78" t="s">
        <v>43</v>
      </c>
      <c r="B37" s="54" t="s">
        <v>81</v>
      </c>
      <c r="C37" s="49">
        <v>1000000</v>
      </c>
      <c r="D37" s="50"/>
      <c r="E37" s="50"/>
      <c r="F37" s="51"/>
      <c r="G37" s="52"/>
      <c r="H37" s="51"/>
      <c r="I37" s="79" t="s">
        <v>137</v>
      </c>
      <c r="J37" s="29"/>
      <c r="K37" s="29"/>
    </row>
    <row r="38" spans="1:11" s="30" customFormat="1" ht="39">
      <c r="A38" s="78" t="s">
        <v>44</v>
      </c>
      <c r="B38" s="54" t="s">
        <v>82</v>
      </c>
      <c r="C38" s="49">
        <v>1000000</v>
      </c>
      <c r="D38" s="50"/>
      <c r="E38" s="50"/>
      <c r="F38" s="51"/>
      <c r="G38" s="52"/>
      <c r="H38" s="51"/>
      <c r="I38" s="79" t="s">
        <v>137</v>
      </c>
      <c r="J38" s="29"/>
      <c r="K38" s="29"/>
    </row>
    <row r="39" spans="1:11" s="30" customFormat="1" ht="39">
      <c r="A39" s="78" t="s">
        <v>45</v>
      </c>
      <c r="B39" s="54" t="s">
        <v>83</v>
      </c>
      <c r="C39" s="49">
        <v>1000000</v>
      </c>
      <c r="D39" s="50">
        <v>45075</v>
      </c>
      <c r="E39" s="50">
        <v>45076</v>
      </c>
      <c r="F39" s="87">
        <v>1</v>
      </c>
      <c r="G39" s="52">
        <f>C39*F39</f>
        <v>1000000</v>
      </c>
      <c r="H39" s="51"/>
      <c r="I39" s="79" t="s">
        <v>139</v>
      </c>
      <c r="J39" s="29"/>
      <c r="K39" s="29"/>
    </row>
    <row r="40" spans="1:11" s="30" customFormat="1" ht="55.5" customHeight="1">
      <c r="A40" s="78" t="s">
        <v>46</v>
      </c>
      <c r="B40" s="54" t="s">
        <v>84</v>
      </c>
      <c r="C40" s="49">
        <v>1000000</v>
      </c>
      <c r="D40" s="50">
        <v>45075</v>
      </c>
      <c r="E40" s="50">
        <v>45076</v>
      </c>
      <c r="F40" s="87">
        <v>1</v>
      </c>
      <c r="G40" s="52">
        <f>C40*F40</f>
        <v>1000000</v>
      </c>
      <c r="H40" s="51"/>
      <c r="I40" s="79" t="s">
        <v>139</v>
      </c>
      <c r="J40" s="29"/>
      <c r="K40" s="29"/>
    </row>
    <row r="41" spans="1:11" s="30" customFormat="1" ht="51.75">
      <c r="A41" s="78" t="s">
        <v>47</v>
      </c>
      <c r="B41" s="54" t="s">
        <v>85</v>
      </c>
      <c r="C41" s="49">
        <v>1000000</v>
      </c>
      <c r="D41" s="50">
        <v>45075</v>
      </c>
      <c r="E41" s="50">
        <v>45076</v>
      </c>
      <c r="F41" s="87">
        <v>1</v>
      </c>
      <c r="G41" s="52">
        <f>C41*F41</f>
        <v>1000000</v>
      </c>
      <c r="H41" s="51"/>
      <c r="I41" s="79" t="s">
        <v>139</v>
      </c>
      <c r="J41" s="29"/>
      <c r="K41" s="29"/>
    </row>
    <row r="42" spans="1:11" s="30" customFormat="1" ht="39">
      <c r="A42" s="78" t="s">
        <v>48</v>
      </c>
      <c r="B42" s="54" t="s">
        <v>86</v>
      </c>
      <c r="C42" s="49">
        <v>1000000</v>
      </c>
      <c r="D42" s="50">
        <v>45075</v>
      </c>
      <c r="E42" s="50">
        <v>45075</v>
      </c>
      <c r="F42" s="87">
        <v>1</v>
      </c>
      <c r="G42" s="52">
        <f>C42*F42</f>
        <v>1000000</v>
      </c>
      <c r="H42" s="51"/>
      <c r="I42" s="79" t="s">
        <v>139</v>
      </c>
      <c r="J42" s="29"/>
      <c r="K42" s="29"/>
    </row>
    <row r="43" spans="1:11" s="30" customFormat="1" ht="39">
      <c r="A43" s="78" t="s">
        <v>49</v>
      </c>
      <c r="B43" s="54" t="s">
        <v>87</v>
      </c>
      <c r="C43" s="49">
        <v>1000000</v>
      </c>
      <c r="D43" s="50"/>
      <c r="E43" s="50"/>
      <c r="F43" s="51"/>
      <c r="G43" s="52"/>
      <c r="H43" s="51"/>
      <c r="I43" s="79" t="s">
        <v>137</v>
      </c>
      <c r="J43" s="29"/>
      <c r="K43" s="29"/>
    </row>
    <row r="44" spans="1:11" s="30" customFormat="1" ht="26.25">
      <c r="A44" s="78" t="s">
        <v>50</v>
      </c>
      <c r="B44" s="54" t="s">
        <v>88</v>
      </c>
      <c r="C44" s="49">
        <v>1000000</v>
      </c>
      <c r="D44" s="50"/>
      <c r="E44" s="50"/>
      <c r="F44" s="51"/>
      <c r="G44" s="52"/>
      <c r="H44" s="51"/>
      <c r="I44" s="79" t="s">
        <v>137</v>
      </c>
      <c r="J44" s="29"/>
      <c r="K44" s="29"/>
    </row>
    <row r="45" spans="1:11" s="30" customFormat="1" ht="39">
      <c r="A45" s="78" t="s">
        <v>51</v>
      </c>
      <c r="B45" s="54" t="s">
        <v>89</v>
      </c>
      <c r="C45" s="49">
        <v>1000000</v>
      </c>
      <c r="D45" s="50">
        <v>45090</v>
      </c>
      <c r="E45" s="50">
        <v>45090</v>
      </c>
      <c r="F45" s="87">
        <v>1</v>
      </c>
      <c r="G45" s="52">
        <f>C45*F45</f>
        <v>1000000</v>
      </c>
      <c r="H45" s="51"/>
      <c r="I45" s="79" t="s">
        <v>139</v>
      </c>
      <c r="J45" s="29"/>
      <c r="K45" s="29"/>
    </row>
    <row r="46" spans="1:11" s="30" customFormat="1" ht="53.25" customHeight="1">
      <c r="A46" s="78" t="s">
        <v>52</v>
      </c>
      <c r="B46" s="54" t="s">
        <v>90</v>
      </c>
      <c r="C46" s="49">
        <v>1000000</v>
      </c>
      <c r="D46" s="50"/>
      <c r="E46" s="50"/>
      <c r="F46" s="51"/>
      <c r="G46" s="52"/>
      <c r="H46" s="51"/>
      <c r="I46" s="79" t="s">
        <v>137</v>
      </c>
      <c r="J46" s="29"/>
      <c r="K46" s="29"/>
    </row>
    <row r="47" spans="1:11" s="30" customFormat="1" ht="39">
      <c r="A47" s="78" t="s">
        <v>53</v>
      </c>
      <c r="B47" s="54" t="s">
        <v>91</v>
      </c>
      <c r="C47" s="49">
        <v>1000000</v>
      </c>
      <c r="D47" s="50">
        <v>45090</v>
      </c>
      <c r="E47" s="50">
        <v>45091</v>
      </c>
      <c r="F47" s="87">
        <v>1</v>
      </c>
      <c r="G47" s="52">
        <f>C47*F47</f>
        <v>1000000</v>
      </c>
      <c r="H47" s="51"/>
      <c r="I47" s="79" t="s">
        <v>139</v>
      </c>
      <c r="J47" s="29"/>
      <c r="K47" s="29"/>
    </row>
    <row r="48" spans="1:11" s="30" customFormat="1" ht="39">
      <c r="A48" s="78" t="s">
        <v>54</v>
      </c>
      <c r="B48" s="54" t="s">
        <v>92</v>
      </c>
      <c r="C48" s="49">
        <v>1000000</v>
      </c>
      <c r="D48" s="50">
        <v>45090</v>
      </c>
      <c r="E48" s="50">
        <v>45091</v>
      </c>
      <c r="F48" s="87">
        <v>1</v>
      </c>
      <c r="G48" s="52">
        <f>C48*F48</f>
        <v>1000000</v>
      </c>
      <c r="H48" s="51"/>
      <c r="I48" s="79" t="s">
        <v>139</v>
      </c>
      <c r="J48" s="29"/>
      <c r="K48" s="29"/>
    </row>
    <row r="49" spans="1:11" s="30" customFormat="1" ht="52.5" customHeight="1">
      <c r="A49" s="78" t="s">
        <v>53</v>
      </c>
      <c r="B49" s="54" t="s">
        <v>93</v>
      </c>
      <c r="C49" s="49">
        <v>1000000</v>
      </c>
      <c r="D49" s="50">
        <v>45090</v>
      </c>
      <c r="E49" s="50">
        <v>45091</v>
      </c>
      <c r="F49" s="87">
        <v>1</v>
      </c>
      <c r="G49" s="52">
        <f>C49*F49</f>
        <v>1000000</v>
      </c>
      <c r="H49" s="51"/>
      <c r="I49" s="79" t="s">
        <v>139</v>
      </c>
      <c r="J49" s="29"/>
      <c r="K49" s="29"/>
    </row>
    <row r="50" spans="1:11" s="30" customFormat="1" ht="77.25">
      <c r="A50" s="106" t="s">
        <v>55</v>
      </c>
      <c r="B50" s="107" t="s">
        <v>94</v>
      </c>
      <c r="C50" s="108">
        <v>1000000</v>
      </c>
      <c r="D50" s="109">
        <v>45090</v>
      </c>
      <c r="E50" s="109">
        <v>45091</v>
      </c>
      <c r="F50" s="110">
        <v>1</v>
      </c>
      <c r="G50" s="111">
        <f>C50*F50</f>
        <v>1000000</v>
      </c>
      <c r="H50" s="112"/>
      <c r="I50" s="113" t="s">
        <v>139</v>
      </c>
      <c r="J50" s="29"/>
      <c r="K50" s="29"/>
    </row>
    <row r="51" spans="1:11" s="30" customFormat="1" ht="39">
      <c r="A51" s="114" t="s">
        <v>56</v>
      </c>
      <c r="B51" s="115" t="s">
        <v>95</v>
      </c>
      <c r="C51" s="116">
        <v>1000000</v>
      </c>
      <c r="D51" s="117">
        <v>45090</v>
      </c>
      <c r="E51" s="117">
        <v>45090</v>
      </c>
      <c r="F51" s="118">
        <v>1</v>
      </c>
      <c r="G51" s="119">
        <f>C51*F51</f>
        <v>1000000</v>
      </c>
      <c r="H51" s="120"/>
      <c r="I51" s="121" t="s">
        <v>139</v>
      </c>
      <c r="J51" s="29"/>
      <c r="K51" s="29"/>
    </row>
    <row r="52" spans="1:11" s="30" customFormat="1" ht="51.75">
      <c r="A52" s="78" t="s">
        <v>57</v>
      </c>
      <c r="B52" s="54" t="s">
        <v>96</v>
      </c>
      <c r="C52" s="49">
        <v>1000000</v>
      </c>
      <c r="D52" s="50"/>
      <c r="E52" s="50"/>
      <c r="F52" s="51"/>
      <c r="G52" s="52"/>
      <c r="H52" s="51"/>
      <c r="I52" s="79" t="s">
        <v>137</v>
      </c>
      <c r="J52" s="29"/>
      <c r="K52" s="29"/>
    </row>
    <row r="53" spans="1:11" s="30" customFormat="1" ht="39">
      <c r="A53" s="78" t="s">
        <v>58</v>
      </c>
      <c r="B53" s="54" t="s">
        <v>97</v>
      </c>
      <c r="C53" s="49">
        <v>1000000</v>
      </c>
      <c r="D53" s="50">
        <v>45090</v>
      </c>
      <c r="E53" s="50">
        <v>45091</v>
      </c>
      <c r="F53" s="87">
        <v>1</v>
      </c>
      <c r="G53" s="52">
        <f t="shared" ref="G53:G59" si="0">C53*F53</f>
        <v>1000000</v>
      </c>
      <c r="H53" s="51"/>
      <c r="I53" s="79" t="s">
        <v>139</v>
      </c>
      <c r="J53" s="29"/>
      <c r="K53" s="29"/>
    </row>
    <row r="54" spans="1:11" s="30" customFormat="1" ht="51.75">
      <c r="A54" s="78" t="s">
        <v>59</v>
      </c>
      <c r="B54" s="54" t="s">
        <v>98</v>
      </c>
      <c r="C54" s="49">
        <v>1000000</v>
      </c>
      <c r="D54" s="50">
        <v>45090</v>
      </c>
      <c r="E54" s="50">
        <v>45091</v>
      </c>
      <c r="F54" s="87">
        <v>1</v>
      </c>
      <c r="G54" s="52">
        <f t="shared" si="0"/>
        <v>1000000</v>
      </c>
      <c r="H54" s="51"/>
      <c r="I54" s="79" t="s">
        <v>139</v>
      </c>
      <c r="J54" s="29"/>
      <c r="K54" s="29"/>
    </row>
    <row r="55" spans="1:11" s="30" customFormat="1" ht="51.75">
      <c r="A55" s="78" t="s">
        <v>60</v>
      </c>
      <c r="B55" s="54" t="s">
        <v>99</v>
      </c>
      <c r="C55" s="49">
        <v>1000000</v>
      </c>
      <c r="D55" s="50">
        <v>45090</v>
      </c>
      <c r="E55" s="50">
        <v>45091</v>
      </c>
      <c r="F55" s="87">
        <v>1</v>
      </c>
      <c r="G55" s="52">
        <f t="shared" si="0"/>
        <v>1000000</v>
      </c>
      <c r="H55" s="51"/>
      <c r="I55" s="79" t="s">
        <v>139</v>
      </c>
      <c r="J55" s="29"/>
      <c r="K55" s="29"/>
    </row>
    <row r="56" spans="1:11" s="30" customFormat="1" ht="64.5">
      <c r="A56" s="78" t="s">
        <v>61</v>
      </c>
      <c r="B56" s="54" t="s">
        <v>100</v>
      </c>
      <c r="C56" s="49">
        <v>1000000</v>
      </c>
      <c r="D56" s="50">
        <v>45075</v>
      </c>
      <c r="E56" s="50">
        <v>45075</v>
      </c>
      <c r="F56" s="87">
        <v>1</v>
      </c>
      <c r="G56" s="52">
        <f t="shared" si="0"/>
        <v>1000000</v>
      </c>
      <c r="H56" s="51"/>
      <c r="I56" s="79" t="s">
        <v>139</v>
      </c>
      <c r="J56" s="29"/>
      <c r="K56" s="29"/>
    </row>
    <row r="57" spans="1:11" s="30" customFormat="1" ht="26.25">
      <c r="A57" s="78" t="s">
        <v>62</v>
      </c>
      <c r="B57" s="54" t="s">
        <v>101</v>
      </c>
      <c r="C57" s="49">
        <v>1000000</v>
      </c>
      <c r="D57" s="50">
        <v>45075</v>
      </c>
      <c r="E57" s="50">
        <v>45075</v>
      </c>
      <c r="F57" s="87">
        <v>1</v>
      </c>
      <c r="G57" s="52">
        <f t="shared" si="0"/>
        <v>1000000</v>
      </c>
      <c r="H57" s="51"/>
      <c r="I57" s="79" t="s">
        <v>139</v>
      </c>
      <c r="J57" s="29"/>
      <c r="K57" s="29"/>
    </row>
    <row r="58" spans="1:11" s="30" customFormat="1" ht="39">
      <c r="A58" s="78" t="s">
        <v>63</v>
      </c>
      <c r="B58" s="54" t="s">
        <v>102</v>
      </c>
      <c r="C58" s="49">
        <v>1000000</v>
      </c>
      <c r="D58" s="50">
        <v>45103</v>
      </c>
      <c r="E58" s="50">
        <v>45103</v>
      </c>
      <c r="F58" s="87">
        <v>1</v>
      </c>
      <c r="G58" s="52">
        <f t="shared" si="0"/>
        <v>1000000</v>
      </c>
      <c r="H58" s="51"/>
      <c r="I58" s="79" t="s">
        <v>139</v>
      </c>
      <c r="J58" s="29"/>
      <c r="K58" s="29"/>
    </row>
    <row r="59" spans="1:11" s="30" customFormat="1" ht="39">
      <c r="A59" s="78" t="s">
        <v>64</v>
      </c>
      <c r="B59" s="54" t="s">
        <v>103</v>
      </c>
      <c r="C59" s="49">
        <v>1000000</v>
      </c>
      <c r="D59" s="50">
        <v>45103</v>
      </c>
      <c r="E59" s="50">
        <v>45103</v>
      </c>
      <c r="F59" s="87">
        <v>1</v>
      </c>
      <c r="G59" s="52">
        <f t="shared" si="0"/>
        <v>1000000</v>
      </c>
      <c r="H59" s="51"/>
      <c r="I59" s="79" t="s">
        <v>139</v>
      </c>
      <c r="J59" s="29"/>
      <c r="K59" s="29"/>
    </row>
    <row r="60" spans="1:11" s="30" customFormat="1" ht="42" customHeight="1">
      <c r="A60" s="78" t="s">
        <v>65</v>
      </c>
      <c r="B60" s="54" t="s">
        <v>104</v>
      </c>
      <c r="C60" s="49">
        <v>1000000</v>
      </c>
      <c r="D60" s="50"/>
      <c r="E60" s="90"/>
      <c r="F60" s="51"/>
      <c r="G60" s="52"/>
      <c r="H60" s="51"/>
      <c r="I60" s="79" t="s">
        <v>137</v>
      </c>
      <c r="J60" s="29"/>
      <c r="K60" s="29"/>
    </row>
    <row r="61" spans="1:11" s="30" customFormat="1" ht="26.25">
      <c r="A61" s="78" t="s">
        <v>113</v>
      </c>
      <c r="B61" s="54" t="s">
        <v>114</v>
      </c>
      <c r="C61" s="49">
        <v>12074906</v>
      </c>
      <c r="D61" s="88">
        <v>45103</v>
      </c>
      <c r="E61" s="67" t="s">
        <v>141</v>
      </c>
      <c r="F61" s="89">
        <v>0.1101</v>
      </c>
      <c r="G61" s="52">
        <f>C61*F61</f>
        <v>1329447.1506000001</v>
      </c>
      <c r="H61" s="51"/>
      <c r="I61" s="79" t="s">
        <v>141</v>
      </c>
      <c r="J61" s="29"/>
      <c r="K61" s="29"/>
    </row>
    <row r="62" spans="1:11" s="30" customFormat="1" ht="26.25">
      <c r="A62" s="78" t="s">
        <v>115</v>
      </c>
      <c r="B62" s="54" t="s">
        <v>116</v>
      </c>
      <c r="C62" s="49">
        <v>6695888</v>
      </c>
      <c r="D62" s="50"/>
      <c r="E62" s="50"/>
      <c r="F62" s="51"/>
      <c r="G62" s="52"/>
      <c r="H62" s="51"/>
      <c r="I62" s="79" t="s">
        <v>137</v>
      </c>
      <c r="J62" s="29"/>
      <c r="K62" s="29"/>
    </row>
    <row r="63" spans="1:11" s="30" customFormat="1" ht="25.5">
      <c r="A63" s="78" t="s">
        <v>117</v>
      </c>
      <c r="B63" s="54" t="s">
        <v>118</v>
      </c>
      <c r="C63" s="49">
        <v>2797711</v>
      </c>
      <c r="D63" s="50"/>
      <c r="E63" s="50"/>
      <c r="F63" s="53" t="s">
        <v>140</v>
      </c>
      <c r="G63" s="52"/>
      <c r="H63" s="51"/>
      <c r="I63" s="79" t="s">
        <v>137</v>
      </c>
      <c r="J63" s="29"/>
      <c r="K63" s="29"/>
    </row>
    <row r="64" spans="1:11" s="30" customFormat="1" ht="49.5" customHeight="1">
      <c r="A64" s="78" t="s">
        <v>119</v>
      </c>
      <c r="B64" s="54" t="s">
        <v>120</v>
      </c>
      <c r="C64" s="49">
        <v>305040</v>
      </c>
      <c r="D64" s="50"/>
      <c r="E64" s="50"/>
      <c r="F64" s="51"/>
      <c r="G64" s="52"/>
      <c r="H64" s="51"/>
      <c r="I64" s="79" t="s">
        <v>137</v>
      </c>
      <c r="J64" s="29"/>
      <c r="K64" s="29"/>
    </row>
    <row r="65" spans="1:11" s="30" customFormat="1" ht="39">
      <c r="A65" s="80" t="s">
        <v>121</v>
      </c>
      <c r="B65" s="54" t="s">
        <v>122</v>
      </c>
      <c r="C65" s="49">
        <v>590182.80000000005</v>
      </c>
      <c r="D65" s="50"/>
      <c r="E65" s="90"/>
      <c r="F65" s="51"/>
      <c r="G65" s="52"/>
      <c r="H65" s="51"/>
      <c r="I65" s="79" t="s">
        <v>137</v>
      </c>
      <c r="J65" s="29"/>
      <c r="K65" s="29"/>
    </row>
    <row r="66" spans="1:11" s="30" customFormat="1" ht="26.25">
      <c r="A66" s="80" t="s">
        <v>123</v>
      </c>
      <c r="B66" s="54" t="s">
        <v>124</v>
      </c>
      <c r="C66" s="49">
        <v>832376</v>
      </c>
      <c r="D66" s="88">
        <v>45095</v>
      </c>
      <c r="E66" s="67" t="s">
        <v>141</v>
      </c>
      <c r="F66" s="89">
        <v>0.74339999999999995</v>
      </c>
      <c r="G66" s="52">
        <f>C66*F66</f>
        <v>618788.31839999999</v>
      </c>
      <c r="H66" s="51"/>
      <c r="I66" s="79" t="s">
        <v>141</v>
      </c>
      <c r="J66" s="29"/>
      <c r="K66" s="29"/>
    </row>
    <row r="67" spans="1:11" s="30" customFormat="1" ht="38.25">
      <c r="A67" s="78" t="s">
        <v>125</v>
      </c>
      <c r="B67" s="54" t="s">
        <v>28</v>
      </c>
      <c r="C67" s="49">
        <v>940955</v>
      </c>
      <c r="D67" s="50"/>
      <c r="E67" s="50"/>
      <c r="F67" s="51"/>
      <c r="G67" s="52"/>
      <c r="H67" s="51"/>
      <c r="I67" s="79"/>
      <c r="J67" s="29"/>
      <c r="K67" s="29"/>
    </row>
    <row r="68" spans="1:11" s="30" customFormat="1">
      <c r="A68" s="106" t="s">
        <v>127</v>
      </c>
      <c r="B68" s="107" t="s">
        <v>126</v>
      </c>
      <c r="C68" s="108">
        <v>15000000</v>
      </c>
      <c r="D68" s="109"/>
      <c r="E68" s="109"/>
      <c r="F68" s="112"/>
      <c r="G68" s="111"/>
      <c r="H68" s="112"/>
      <c r="I68" s="113" t="s">
        <v>137</v>
      </c>
      <c r="J68" s="29"/>
      <c r="K68" s="29"/>
    </row>
    <row r="69" spans="1:11" s="30" customFormat="1" ht="26.25">
      <c r="A69" s="91" t="s">
        <v>128</v>
      </c>
      <c r="B69" s="92" t="s">
        <v>129</v>
      </c>
      <c r="C69" s="93">
        <v>6800000</v>
      </c>
      <c r="D69" s="94"/>
      <c r="E69" s="94"/>
      <c r="F69" s="97"/>
      <c r="G69" s="96"/>
      <c r="H69" s="97"/>
      <c r="I69" s="98" t="s">
        <v>137</v>
      </c>
      <c r="J69" s="29"/>
      <c r="K69" s="29"/>
    </row>
    <row r="70" spans="1:11" s="30" customFormat="1" ht="26.25">
      <c r="A70" s="78" t="s">
        <v>130</v>
      </c>
      <c r="B70" s="54" t="s">
        <v>131</v>
      </c>
      <c r="C70" s="49">
        <v>8000000</v>
      </c>
      <c r="D70" s="50"/>
      <c r="E70" s="50"/>
      <c r="F70" s="51"/>
      <c r="G70" s="52"/>
      <c r="H70" s="51"/>
      <c r="I70" s="79" t="s">
        <v>137</v>
      </c>
      <c r="J70" s="29"/>
      <c r="K70" s="29"/>
    </row>
    <row r="71" spans="1:11" s="30" customFormat="1" ht="26.25" customHeight="1">
      <c r="A71" s="78" t="s">
        <v>133</v>
      </c>
      <c r="B71" s="54" t="s">
        <v>132</v>
      </c>
      <c r="C71" s="49">
        <v>10000000</v>
      </c>
      <c r="D71" s="50"/>
      <c r="E71" s="50"/>
      <c r="F71" s="51"/>
      <c r="G71" s="52"/>
      <c r="H71" s="51"/>
      <c r="I71" s="79" t="s">
        <v>137</v>
      </c>
      <c r="J71" s="29"/>
      <c r="K71" s="29"/>
    </row>
    <row r="72" spans="1:11" s="30" customFormat="1" ht="25.5">
      <c r="A72" s="78" t="s">
        <v>134</v>
      </c>
      <c r="B72" s="54" t="s">
        <v>28</v>
      </c>
      <c r="C72" s="49">
        <v>80837.5</v>
      </c>
      <c r="D72" s="50"/>
      <c r="E72" s="50"/>
      <c r="F72" s="51"/>
      <c r="G72" s="52"/>
      <c r="H72" s="51"/>
      <c r="I72" s="79"/>
      <c r="J72" s="29"/>
      <c r="K72" s="29"/>
    </row>
    <row r="73" spans="1:11" s="30" customFormat="1" ht="25.5">
      <c r="A73" s="78" t="s">
        <v>136</v>
      </c>
      <c r="B73" s="54" t="s">
        <v>135</v>
      </c>
      <c r="C73" s="49">
        <v>1959347</v>
      </c>
      <c r="D73" s="50"/>
      <c r="E73" s="50"/>
      <c r="F73" s="51"/>
      <c r="G73" s="52"/>
      <c r="H73" s="51"/>
      <c r="I73" s="79" t="s">
        <v>137</v>
      </c>
      <c r="J73" s="29"/>
      <c r="K73" s="29"/>
    </row>
    <row r="74" spans="1:11" s="83" customFormat="1" ht="14.45" customHeight="1">
      <c r="A74" s="189" t="s">
        <v>19</v>
      </c>
      <c r="B74" s="191"/>
      <c r="C74" s="180"/>
      <c r="D74" s="183"/>
      <c r="E74" s="183"/>
      <c r="F74" s="163"/>
      <c r="G74" s="180"/>
      <c r="H74" s="163"/>
      <c r="I74" s="166"/>
      <c r="J74" s="82"/>
      <c r="K74" s="82"/>
    </row>
    <row r="75" spans="1:11" s="83" customFormat="1">
      <c r="A75" s="190"/>
      <c r="B75" s="192"/>
      <c r="C75" s="188"/>
      <c r="D75" s="184"/>
      <c r="E75" s="184"/>
      <c r="F75" s="164"/>
      <c r="G75" s="188"/>
      <c r="H75" s="164"/>
      <c r="I75" s="167"/>
      <c r="J75" s="82"/>
      <c r="K75" s="82"/>
    </row>
    <row r="76" spans="1:11" s="83" customFormat="1" ht="33.75" customHeight="1" thickBot="1">
      <c r="A76" s="190"/>
      <c r="B76" s="192"/>
      <c r="C76" s="188"/>
      <c r="D76" s="184"/>
      <c r="E76" s="184"/>
      <c r="F76" s="164"/>
      <c r="G76" s="188"/>
      <c r="H76" s="164"/>
      <c r="I76" s="167"/>
      <c r="J76" s="82"/>
      <c r="K76" s="82"/>
    </row>
    <row r="77" spans="1:11" ht="15.75" thickBot="1">
      <c r="A77" s="123" t="s">
        <v>144</v>
      </c>
      <c r="B77" s="124"/>
      <c r="C77" s="125">
        <f>SUM(C12:C76)</f>
        <v>132001715.3</v>
      </c>
      <c r="D77" s="126"/>
      <c r="E77" s="126"/>
      <c r="F77" s="127"/>
      <c r="G77" s="125">
        <f>SUM(G12:G76)</f>
        <v>21948235.469000001</v>
      </c>
      <c r="H77" s="124"/>
      <c r="I77" s="128"/>
    </row>
    <row r="79" spans="1:11">
      <c r="A79" s="10" t="s">
        <v>20</v>
      </c>
    </row>
    <row r="80" spans="1:11">
      <c r="A80" s="10"/>
    </row>
    <row r="81" spans="1:8">
      <c r="A81" s="10"/>
    </row>
    <row r="83" spans="1:8" ht="18.75">
      <c r="A83" s="129" t="s">
        <v>145</v>
      </c>
      <c r="B83" s="130"/>
      <c r="C83" s="131"/>
      <c r="D83" s="132"/>
      <c r="E83" s="132"/>
      <c r="G83" s="138" t="s">
        <v>147</v>
      </c>
      <c r="H83" s="138"/>
    </row>
    <row r="84" spans="1:8" ht="18.75">
      <c r="A84" s="133" t="s">
        <v>146</v>
      </c>
      <c r="B84" s="134"/>
      <c r="C84" s="134"/>
      <c r="D84" s="132"/>
      <c r="E84" s="132"/>
      <c r="G84" s="139" t="s">
        <v>148</v>
      </c>
      <c r="H84" s="139"/>
    </row>
  </sheetData>
  <sheetProtection formatCells="0" formatColumns="0" formatRows="0" insertColumns="0" insertRows="0" insertHyperlinks="0" deleteColumns="0" deleteRows="0" sort="0" autoFilter="0" pivotTables="0"/>
  <mergeCells count="39">
    <mergeCell ref="A74:A76"/>
    <mergeCell ref="B74:B76"/>
    <mergeCell ref="C74:C76"/>
    <mergeCell ref="D74:D76"/>
    <mergeCell ref="E74:E76"/>
    <mergeCell ref="I12:I14"/>
    <mergeCell ref="G74:G76"/>
    <mergeCell ref="H74:H76"/>
    <mergeCell ref="I74:I76"/>
    <mergeCell ref="F74:F76"/>
    <mergeCell ref="E18:E20"/>
    <mergeCell ref="E12:E14"/>
    <mergeCell ref="F12:F14"/>
    <mergeCell ref="G12:G14"/>
    <mergeCell ref="H12:H14"/>
    <mergeCell ref="A12:A14"/>
    <mergeCell ref="B12:B14"/>
    <mergeCell ref="C12:C14"/>
    <mergeCell ref="D12:D14"/>
    <mergeCell ref="A18:A20"/>
    <mergeCell ref="B18:B20"/>
    <mergeCell ref="C18:C20"/>
    <mergeCell ref="D18:D20"/>
    <mergeCell ref="G83:H83"/>
    <mergeCell ref="G84:H84"/>
    <mergeCell ref="A3:I3"/>
    <mergeCell ref="A9:A11"/>
    <mergeCell ref="B9:B11"/>
    <mergeCell ref="C9:C11"/>
    <mergeCell ref="D9:D11"/>
    <mergeCell ref="E9:E11"/>
    <mergeCell ref="F9:G9"/>
    <mergeCell ref="H9:H11"/>
    <mergeCell ref="I9:I11"/>
    <mergeCell ref="F10:F11"/>
    <mergeCell ref="G10:G11"/>
    <mergeCell ref="F18:F20"/>
    <mergeCell ref="H18:H20"/>
    <mergeCell ref="I18:I20"/>
  </mergeCells>
  <pageMargins left="0.25" right="0.25" top="0.75" bottom="0.75" header="0.3" footer="0.3"/>
  <pageSetup paperSize="1000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zoomScale="85" zoomScaleNormal="85" workbookViewId="0">
      <selection activeCell="D20" sqref="D20:D22"/>
    </sheetView>
  </sheetViews>
  <sheetFormatPr defaultRowHeight="15"/>
  <cols>
    <col min="1" max="6" width="20.7109375" style="4" customWidth="1"/>
    <col min="7" max="10" width="15.7109375" style="4" customWidth="1"/>
    <col min="11" max="11" width="8.85546875" style="4" customWidth="1"/>
  </cols>
  <sheetData>
    <row r="1" spans="1:9">
      <c r="A1" s="11" t="s">
        <v>0</v>
      </c>
      <c r="B1" s="3"/>
      <c r="C1" s="3"/>
      <c r="D1" s="3"/>
      <c r="E1" s="3"/>
    </row>
    <row r="2" spans="1:9">
      <c r="A2" s="5"/>
      <c r="B2" s="5"/>
      <c r="C2" s="5"/>
      <c r="D2" s="5"/>
      <c r="E2" s="5"/>
    </row>
    <row r="3" spans="1:9">
      <c r="A3" s="140" t="s">
        <v>1</v>
      </c>
      <c r="B3" s="140"/>
      <c r="C3" s="140"/>
      <c r="D3" s="140"/>
      <c r="E3" s="140"/>
      <c r="F3" s="140"/>
      <c r="G3" s="140"/>
      <c r="H3" s="140"/>
      <c r="I3" s="140"/>
    </row>
    <row r="4" spans="1:9">
      <c r="A4" s="6"/>
      <c r="B4" s="6"/>
      <c r="C4" s="6"/>
      <c r="D4" s="6"/>
      <c r="E4" s="6"/>
    </row>
    <row r="5" spans="1:9">
      <c r="A5" s="12" t="s">
        <v>2</v>
      </c>
      <c r="B5" s="13"/>
      <c r="C5" s="7"/>
      <c r="D5" s="13" t="s">
        <v>3</v>
      </c>
      <c r="E5" s="7">
        <v>2023</v>
      </c>
    </row>
    <row r="6" spans="1:9">
      <c r="A6" s="14" t="s">
        <v>4</v>
      </c>
      <c r="B6" s="15"/>
      <c r="C6" s="9"/>
      <c r="D6" s="16" t="s">
        <v>5</v>
      </c>
      <c r="E6" s="9">
        <v>1</v>
      </c>
    </row>
    <row r="7" spans="1:9">
      <c r="A7" s="14" t="s">
        <v>6</v>
      </c>
      <c r="D7" s="1"/>
    </row>
    <row r="8" spans="1:9">
      <c r="A8" s="8"/>
    </row>
    <row r="9" spans="1:9" ht="14.45" customHeight="1">
      <c r="A9" s="161" t="s">
        <v>7</v>
      </c>
      <c r="B9" s="145" t="s">
        <v>8</v>
      </c>
      <c r="C9" s="145" t="s">
        <v>9</v>
      </c>
      <c r="D9" s="145" t="s">
        <v>10</v>
      </c>
      <c r="E9" s="161" t="s">
        <v>11</v>
      </c>
      <c r="F9" s="201" t="s">
        <v>12</v>
      </c>
      <c r="G9" s="201"/>
      <c r="H9" s="161" t="s">
        <v>13</v>
      </c>
      <c r="I9" s="145" t="s">
        <v>14</v>
      </c>
    </row>
    <row r="10" spans="1:9" ht="14.45" customHeight="1">
      <c r="A10" s="161"/>
      <c r="B10" s="145"/>
      <c r="C10" s="145"/>
      <c r="D10" s="145"/>
      <c r="E10" s="145"/>
      <c r="F10" s="161" t="s">
        <v>15</v>
      </c>
      <c r="G10" s="161" t="s">
        <v>16</v>
      </c>
      <c r="H10" s="145"/>
      <c r="I10" s="145"/>
    </row>
    <row r="11" spans="1:9">
      <c r="A11" s="161"/>
      <c r="B11" s="145"/>
      <c r="C11" s="145"/>
      <c r="D11" s="145"/>
      <c r="E11" s="145"/>
      <c r="F11" s="145"/>
      <c r="G11" s="145"/>
      <c r="H11" s="145"/>
      <c r="I11" s="145"/>
    </row>
    <row r="12" spans="1:9" ht="14.45" customHeight="1">
      <c r="A12" s="202" t="s">
        <v>17</v>
      </c>
      <c r="B12" s="195"/>
      <c r="C12" s="195"/>
      <c r="D12" s="195"/>
      <c r="E12" s="195"/>
      <c r="F12" s="195"/>
      <c r="G12" s="195"/>
      <c r="H12" s="195"/>
      <c r="I12" s="195"/>
    </row>
    <row r="13" spans="1:9">
      <c r="A13" s="203"/>
      <c r="B13" s="196"/>
      <c r="C13" s="196"/>
      <c r="D13" s="196"/>
      <c r="E13" s="196"/>
      <c r="F13" s="196"/>
      <c r="G13" s="196"/>
      <c r="H13" s="196"/>
      <c r="I13" s="196"/>
    </row>
    <row r="14" spans="1:9">
      <c r="A14" s="204"/>
      <c r="B14" s="197"/>
      <c r="C14" s="197"/>
      <c r="D14" s="197"/>
      <c r="E14" s="197"/>
      <c r="F14" s="197"/>
      <c r="G14" s="197"/>
      <c r="H14" s="197"/>
      <c r="I14" s="197"/>
    </row>
    <row r="15" spans="1:9">
      <c r="A15" s="17"/>
      <c r="B15" s="18"/>
      <c r="C15" s="18"/>
      <c r="D15" s="18"/>
      <c r="E15" s="18"/>
      <c r="F15" s="18"/>
      <c r="G15" s="18"/>
      <c r="H15" s="18"/>
      <c r="I15" s="18"/>
    </row>
    <row r="16" spans="1:9" ht="14.45" customHeight="1">
      <c r="A16" s="205" t="s">
        <v>18</v>
      </c>
      <c r="B16" s="195"/>
      <c r="C16" s="195"/>
      <c r="D16" s="195"/>
      <c r="E16" s="195"/>
      <c r="F16" s="195"/>
      <c r="G16" s="19"/>
      <c r="H16" s="195"/>
      <c r="I16" s="195"/>
    </row>
    <row r="17" spans="1:9">
      <c r="A17" s="206"/>
      <c r="B17" s="196"/>
      <c r="C17" s="208"/>
      <c r="D17" s="196"/>
      <c r="E17" s="196"/>
      <c r="F17" s="196"/>
      <c r="G17" s="20"/>
      <c r="H17" s="196"/>
      <c r="I17" s="196"/>
    </row>
    <row r="18" spans="1:9">
      <c r="A18" s="207"/>
      <c r="B18" s="197"/>
      <c r="C18" s="197"/>
      <c r="D18" s="197"/>
      <c r="E18" s="197"/>
      <c r="F18" s="197"/>
      <c r="G18" s="21"/>
      <c r="H18" s="197"/>
      <c r="I18" s="197"/>
    </row>
    <row r="19" spans="1:9">
      <c r="A19" s="18"/>
      <c r="B19" s="18"/>
      <c r="C19" s="18"/>
      <c r="D19" s="18"/>
      <c r="E19" s="18"/>
      <c r="F19" s="18"/>
      <c r="G19" s="18"/>
      <c r="H19" s="18"/>
      <c r="I19" s="18"/>
    </row>
    <row r="20" spans="1:9" ht="14.45" customHeight="1">
      <c r="A20" s="198" t="s">
        <v>19</v>
      </c>
      <c r="B20" s="195"/>
      <c r="C20" s="195"/>
      <c r="D20" s="195"/>
      <c r="E20" s="195"/>
      <c r="F20" s="195"/>
      <c r="G20" s="195"/>
      <c r="H20" s="195"/>
      <c r="I20" s="195"/>
    </row>
    <row r="21" spans="1:9">
      <c r="A21" s="199"/>
      <c r="B21" s="196"/>
      <c r="C21" s="196"/>
      <c r="D21" s="196"/>
      <c r="E21" s="196"/>
      <c r="F21" s="196"/>
      <c r="G21" s="196"/>
      <c r="H21" s="196"/>
      <c r="I21" s="196"/>
    </row>
    <row r="22" spans="1:9">
      <c r="A22" s="200"/>
      <c r="B22" s="197"/>
      <c r="C22" s="197"/>
      <c r="D22" s="197"/>
      <c r="E22" s="197"/>
      <c r="F22" s="197"/>
      <c r="G22" s="197"/>
      <c r="H22" s="197"/>
      <c r="I22" s="197"/>
    </row>
    <row r="24" spans="1:9">
      <c r="A24" s="10" t="s">
        <v>20</v>
      </c>
    </row>
    <row r="25" spans="1:9">
      <c r="A25" s="10"/>
    </row>
    <row r="27" spans="1:9">
      <c r="B27" s="22"/>
      <c r="C27" s="22"/>
      <c r="F27" s="22"/>
      <c r="G27" s="22"/>
    </row>
    <row r="28" spans="1:9">
      <c r="B28" s="193" t="s">
        <v>21</v>
      </c>
      <c r="C28" s="193"/>
      <c r="F28" s="194" t="s">
        <v>22</v>
      </c>
      <c r="G28" s="194"/>
    </row>
  </sheetData>
  <sheetProtection formatCells="0" formatColumns="0" formatRows="0" insertColumns="0" insertRows="0" insertHyperlinks="0" deleteColumns="0" deleteRows="0" sort="0" autoFilter="0" pivotTables="0"/>
  <mergeCells count="39">
    <mergeCell ref="F12:F14"/>
    <mergeCell ref="F16:F18"/>
    <mergeCell ref="A16:A18"/>
    <mergeCell ref="B16:B18"/>
    <mergeCell ref="C16:C18"/>
    <mergeCell ref="D16:D18"/>
    <mergeCell ref="E16:E18"/>
    <mergeCell ref="H9:H11"/>
    <mergeCell ref="H12:H14"/>
    <mergeCell ref="I12:I14"/>
    <mergeCell ref="A9:A11"/>
    <mergeCell ref="B9:B11"/>
    <mergeCell ref="C9:C11"/>
    <mergeCell ref="D9:D11"/>
    <mergeCell ref="E9:E11"/>
    <mergeCell ref="F9:G9"/>
    <mergeCell ref="F10:F11"/>
    <mergeCell ref="G10:G11"/>
    <mergeCell ref="A12:A14"/>
    <mergeCell ref="B12:B14"/>
    <mergeCell ref="C12:C14"/>
    <mergeCell ref="D12:D14"/>
    <mergeCell ref="E12:E14"/>
    <mergeCell ref="B28:C28"/>
    <mergeCell ref="F28:G28"/>
    <mergeCell ref="I9:I11"/>
    <mergeCell ref="G12:G14"/>
    <mergeCell ref="A3:I3"/>
    <mergeCell ref="A20:A22"/>
    <mergeCell ref="B20:B22"/>
    <mergeCell ref="C20:C22"/>
    <mergeCell ref="D20:D22"/>
    <mergeCell ref="E20:E22"/>
    <mergeCell ref="H16:H18"/>
    <mergeCell ref="I16:I18"/>
    <mergeCell ref="F20:F22"/>
    <mergeCell ref="G20:G22"/>
    <mergeCell ref="H20:H22"/>
    <mergeCell ref="I20:I22"/>
  </mergeCells>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F5" sqref="F5:F6"/>
    </sheetView>
  </sheetViews>
  <sheetFormatPr defaultRowHeight="15"/>
  <sheetData>
    <row r="1" spans="1:1" ht="23.45" customHeight="1">
      <c r="A1" s="2" t="s">
        <v>23</v>
      </c>
    </row>
    <row r="3" spans="1:1">
      <c r="A3" t="s">
        <v>24</v>
      </c>
    </row>
    <row r="5" spans="1:1">
      <c r="A5" t="s">
        <v>25</v>
      </c>
    </row>
    <row r="6" spans="1:1">
      <c r="A6" s="1" t="s">
        <v>26</v>
      </c>
    </row>
    <row r="9" spans="1:1">
      <c r="A9" t="s">
        <v>27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CASH ADVANCES</vt:lpstr>
      <vt:lpstr>TRUSTFUND</vt:lpstr>
      <vt:lpstr>CASH FLOW</vt:lpstr>
      <vt:lpstr>SEF</vt:lpstr>
      <vt:lpstr>LDRRMF</vt:lpstr>
      <vt:lpstr>20%IRA</vt:lpstr>
      <vt:lpstr>Form 7 - DFU</vt:lpstr>
      <vt:lpstr>'20%IRA'!Print_Area</vt:lpstr>
      <vt:lpstr>'CASH ADVANCES'!Print_Area</vt:lpstr>
      <vt:lpstr>'CASH FLOW'!Print_Area</vt:lpstr>
      <vt:lpstr>LDRRMF!Print_Area</vt:lpstr>
      <vt:lpstr>SEF!Print_Area</vt:lpstr>
      <vt:lpstr>TRUSTFUND!Print_Area</vt:lpstr>
      <vt:lpstr>'20%IRA'!Print_Titles</vt:lpstr>
      <vt:lpstr>'CASH ADVANCES'!Print_Titles</vt:lpstr>
      <vt:lpstr>LDRRMF!Print_Titles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PC</cp:lastModifiedBy>
  <cp:lastPrinted>2023-09-07T06:03:59Z</cp:lastPrinted>
  <dcterms:created xsi:type="dcterms:W3CDTF">2015-06-05T18:17:20Z</dcterms:created>
  <dcterms:modified xsi:type="dcterms:W3CDTF">2023-11-10T07:18:14Z</dcterms:modified>
  <cp:category/>
</cp:coreProperties>
</file>