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C:\Users\PC\Desktop\FDPP-1ST QUARTER 2023\"/>
    </mc:Choice>
  </mc:AlternateContent>
  <xr:revisionPtr revIDLastSave="0" documentId="13_ncr:1_{C361C1CB-65F2-4A91-A0CE-2DF75DFFDE10}" xr6:coauthVersionLast="47" xr6:coauthVersionMax="47" xr10:uidLastSave="{00000000-0000-0000-0000-000000000000}"/>
  <bookViews>
    <workbookView xWindow="-120" yWindow="-120" windowWidth="29040" windowHeight="15840" activeTab="5" xr2:uid="{00000000-000D-0000-FFFF-FFFF00000000}"/>
  </bookViews>
  <sheets>
    <sheet name="CASHADV" sheetId="7" r:id="rId1"/>
    <sheet name="TRUSTFUND" sheetId="6" r:id="rId2"/>
    <sheet name="CASH FLOW" sheetId="5" r:id="rId3"/>
    <sheet name="SEF" sheetId="4" r:id="rId4"/>
    <sheet name="LDRMM" sheetId="3" r:id="rId5"/>
    <sheet name="20%NTA" sheetId="1" r:id="rId6"/>
    <sheet name="FDPP LICENSE" sheetId="2" state="veryHidden" r:id="rId7"/>
  </sheets>
  <externalReferences>
    <externalReference r:id="rId8"/>
    <externalReference r:id="rId9"/>
  </externalReferences>
  <definedNames>
    <definedName name="_xlnm.Print_Area" localSheetId="2">'CASH FLOW'!$A$1:$F$58</definedName>
    <definedName name="_xlnm.Print_Area" localSheetId="0">CASHADV!$A$1:$J$139</definedName>
    <definedName name="_xlnm.Print_Area" localSheetId="4">LDRMM!$A$1:$G$86</definedName>
    <definedName name="_xlnm.Print_Area" localSheetId="3">SEF!$A$1:$I$55</definedName>
    <definedName name="_xlnm.Print_Titles" localSheetId="0">CASHADV!$8:$10</definedName>
    <definedName name="_xlnm.Print_Titles" localSheetId="4">LDRMM!$10:$13</definedName>
  </definedNames>
  <calcPr calcId="181029"/>
</workbook>
</file>

<file path=xl/calcChain.xml><?xml version="1.0" encoding="utf-8"?>
<calcChain xmlns="http://schemas.openxmlformats.org/spreadsheetml/2006/main">
  <c r="J133" i="7" l="1"/>
  <c r="I133" i="7"/>
  <c r="H133" i="7"/>
  <c r="G133" i="7"/>
  <c r="E119" i="7"/>
  <c r="C64" i="7"/>
  <c r="B64" i="7"/>
  <c r="A64" i="7"/>
  <c r="C63" i="7"/>
  <c r="B63" i="7"/>
  <c r="A63" i="7"/>
  <c r="C62" i="7"/>
  <c r="B62" i="7"/>
  <c r="A62" i="7"/>
  <c r="C59" i="7"/>
  <c r="B59" i="7"/>
  <c r="A59" i="7"/>
  <c r="C58" i="7"/>
  <c r="B58" i="7"/>
  <c r="C57" i="7"/>
  <c r="A57" i="7"/>
  <c r="C56" i="7"/>
  <c r="B56" i="7"/>
  <c r="A56" i="7"/>
  <c r="C55" i="7"/>
  <c r="B55" i="7"/>
  <c r="A55" i="7"/>
  <c r="B54" i="7"/>
  <c r="C53" i="7"/>
  <c r="B53" i="7"/>
  <c r="C52" i="7"/>
  <c r="B52" i="7"/>
  <c r="A52" i="7"/>
  <c r="C51" i="7"/>
  <c r="B51" i="7"/>
  <c r="A51" i="7"/>
  <c r="C50" i="7"/>
  <c r="B50" i="7"/>
  <c r="A50" i="7"/>
  <c r="C49" i="7"/>
  <c r="B49" i="7"/>
  <c r="A49" i="7"/>
  <c r="C48" i="7"/>
  <c r="B48" i="7"/>
  <c r="A48" i="7"/>
  <c r="C47" i="7"/>
  <c r="B47" i="7"/>
  <c r="A47" i="7"/>
  <c r="C46" i="7"/>
  <c r="B46" i="7"/>
  <c r="C45" i="7"/>
  <c r="B45" i="7"/>
  <c r="A45" i="7"/>
  <c r="C44" i="7"/>
  <c r="B44" i="7"/>
  <c r="A44" i="7"/>
  <c r="C43" i="7"/>
  <c r="B43" i="7"/>
  <c r="A43" i="7"/>
  <c r="C42" i="7"/>
  <c r="B42" i="7"/>
  <c r="A42" i="7"/>
  <c r="E41" i="7"/>
  <c r="C41" i="7"/>
  <c r="A41" i="7"/>
  <c r="E40" i="7"/>
  <c r="C40" i="7"/>
  <c r="A40" i="7"/>
  <c r="C39" i="7"/>
  <c r="B39" i="7"/>
  <c r="A39" i="7"/>
  <c r="C38" i="7"/>
  <c r="B38" i="7"/>
  <c r="A38" i="7"/>
  <c r="E37" i="7"/>
  <c r="C37" i="7"/>
  <c r="A37" i="7"/>
  <c r="E36" i="7"/>
  <c r="C36" i="7"/>
  <c r="A36" i="7"/>
  <c r="C35" i="7"/>
  <c r="B35" i="7"/>
  <c r="A35" i="7"/>
  <c r="C34" i="7"/>
  <c r="B34" i="7"/>
  <c r="A34" i="7"/>
  <c r="C33" i="7"/>
  <c r="B33" i="7"/>
  <c r="A33" i="7"/>
  <c r="C32" i="7"/>
  <c r="B32" i="7"/>
  <c r="A32" i="7"/>
  <c r="E31" i="7"/>
  <c r="E133" i="7" s="1"/>
  <c r="C31" i="7"/>
  <c r="A31" i="7"/>
  <c r="F30" i="7"/>
  <c r="C30" i="7"/>
  <c r="A30" i="7"/>
  <c r="F29" i="7"/>
  <c r="C29" i="7"/>
  <c r="A29" i="7"/>
  <c r="C28" i="7"/>
  <c r="A28" i="7"/>
  <c r="C27" i="7"/>
  <c r="B27" i="7"/>
  <c r="A27" i="7"/>
  <c r="C26" i="7"/>
  <c r="B26" i="7"/>
  <c r="A26" i="7"/>
  <c r="F25" i="7"/>
  <c r="C25" i="7"/>
  <c r="A25" i="7"/>
  <c r="C24" i="7"/>
  <c r="B24" i="7"/>
  <c r="A24" i="7"/>
  <c r="C23" i="7"/>
  <c r="B23" i="7"/>
  <c r="A23" i="7"/>
  <c r="C22" i="7"/>
  <c r="B22" i="7"/>
  <c r="A22" i="7"/>
  <c r="C21" i="7"/>
  <c r="B21" i="7"/>
  <c r="A21" i="7"/>
  <c r="C20" i="7"/>
  <c r="B20" i="7"/>
  <c r="A20" i="7"/>
  <c r="C19" i="7"/>
  <c r="B19" i="7"/>
  <c r="A19" i="7"/>
  <c r="C18" i="7"/>
  <c r="B18" i="7"/>
  <c r="A18" i="7"/>
  <c r="C17" i="7"/>
  <c r="B17" i="7"/>
  <c r="A17" i="7"/>
  <c r="G16" i="7"/>
  <c r="C16" i="7"/>
  <c r="A16" i="7"/>
  <c r="C15" i="7"/>
  <c r="B15" i="7"/>
  <c r="B133" i="7" s="1"/>
  <c r="A15" i="7"/>
  <c r="F14" i="7"/>
  <c r="C14" i="7"/>
  <c r="A14" i="7"/>
  <c r="F13" i="7"/>
  <c r="C13" i="7"/>
  <c r="A13" i="7"/>
  <c r="F12" i="7"/>
  <c r="F133" i="7" s="1"/>
  <c r="C12" i="7"/>
  <c r="A12" i="7"/>
  <c r="I52" i="5" l="1"/>
  <c r="F47" i="5"/>
  <c r="F43" i="5"/>
  <c r="F48" i="5" s="1"/>
  <c r="F38" i="5"/>
  <c r="F32" i="5"/>
  <c r="F39" i="5" s="1"/>
  <c r="F22" i="5"/>
  <c r="F15" i="5"/>
  <c r="F23" i="5" s="1"/>
  <c r="F50" i="5" l="1"/>
  <c r="F52" i="5" s="1"/>
  <c r="I53" i="5"/>
  <c r="I37" i="4" l="1"/>
  <c r="I36" i="4"/>
  <c r="B72" i="3"/>
  <c r="F70" i="3"/>
  <c r="F72" i="3" s="1"/>
  <c r="E70" i="3"/>
  <c r="E72" i="3" s="1"/>
  <c r="D70" i="3"/>
  <c r="D72" i="3" s="1"/>
  <c r="C70" i="3"/>
  <c r="B70" i="3"/>
  <c r="G69" i="3"/>
  <c r="F68" i="3"/>
  <c r="E68" i="3"/>
  <c r="D68" i="3"/>
  <c r="G68" i="3" s="1"/>
  <c r="F67" i="3"/>
  <c r="E67" i="3"/>
  <c r="D67" i="3"/>
  <c r="G67" i="3" s="1"/>
  <c r="G70" i="3" s="1"/>
  <c r="F65" i="3"/>
  <c r="E65" i="3"/>
  <c r="D65" i="3"/>
  <c r="G65" i="3" s="1"/>
  <c r="G64" i="3"/>
  <c r="F64" i="3"/>
  <c r="E64" i="3"/>
  <c r="D64" i="3"/>
  <c r="F63" i="3"/>
  <c r="E63" i="3"/>
  <c r="D63" i="3"/>
  <c r="G63" i="3" s="1"/>
  <c r="C61" i="3"/>
  <c r="B61" i="3"/>
  <c r="G61" i="3" s="1"/>
  <c r="G60" i="3"/>
  <c r="G59" i="3"/>
  <c r="G58" i="3"/>
  <c r="G57" i="3"/>
  <c r="G56" i="3"/>
  <c r="G55" i="3"/>
  <c r="G54" i="3"/>
  <c r="G53" i="3"/>
  <c r="G52" i="3"/>
  <c r="G51" i="3"/>
  <c r="G50" i="3"/>
  <c r="G49" i="3"/>
  <c r="G48" i="3"/>
  <c r="G47" i="3"/>
  <c r="B44" i="3"/>
  <c r="B74" i="3" s="1"/>
  <c r="G43" i="3"/>
  <c r="G42" i="3"/>
  <c r="G41" i="3"/>
  <c r="G40" i="3"/>
  <c r="G39" i="3"/>
  <c r="G38" i="3"/>
  <c r="G37" i="3"/>
  <c r="G36" i="3"/>
  <c r="G35" i="3"/>
  <c r="G34" i="3"/>
  <c r="G33" i="3"/>
  <c r="G32" i="3"/>
  <c r="G31" i="3"/>
  <c r="G30" i="3"/>
  <c r="C29" i="3"/>
  <c r="G29" i="3" s="1"/>
  <c r="G28" i="3"/>
  <c r="G27" i="3"/>
  <c r="G26" i="3"/>
  <c r="F21" i="3"/>
  <c r="F74" i="3" s="1"/>
  <c r="E21" i="3"/>
  <c r="E74" i="3" s="1"/>
  <c r="B21" i="3"/>
  <c r="G20" i="3"/>
  <c r="D19" i="3"/>
  <c r="D21" i="3" s="1"/>
  <c r="D74" i="3" s="1"/>
  <c r="G18" i="3"/>
  <c r="C17" i="3"/>
  <c r="G17" i="3" s="1"/>
  <c r="G16" i="3"/>
  <c r="G15" i="3"/>
  <c r="C44" i="3" l="1"/>
  <c r="C72" i="3" s="1"/>
  <c r="G19" i="3"/>
  <c r="G21" i="3" s="1"/>
  <c r="C21" i="3"/>
  <c r="C74" i="3" s="1"/>
  <c r="G44" i="3" l="1"/>
  <c r="G72" i="3" s="1"/>
  <c r="G7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Pangasinan Accounting</author>
  </authors>
  <commentList>
    <comment ref="I11" authorId="0" shapeId="0" xr:uid="{2581161F-BD3E-4EA5-95AC-838D94124A8D}">
      <text>
        <r>
          <rPr>
            <b/>
            <sz val="9"/>
            <color indexed="81"/>
            <rFont val="Tahoma"/>
            <family val="2"/>
          </rPr>
          <t>Pangasinan Accounting:</t>
        </r>
        <r>
          <rPr>
            <sz val="9"/>
            <color indexed="81"/>
            <rFont val="Tahoma"/>
            <family val="2"/>
          </rPr>
          <t xml:space="preserve">
</t>
        </r>
      </text>
    </comment>
  </commentList>
</comments>
</file>

<file path=xl/sharedStrings.xml><?xml version="1.0" encoding="utf-8"?>
<sst xmlns="http://schemas.openxmlformats.org/spreadsheetml/2006/main" count="378" uniqueCount="294">
  <si>
    <t>FDP Form 7 - 20% Development Fund Utilization</t>
  </si>
  <si>
    <t>UTILIZATION OF THE 20%  OF THE NATIONAL TAX ALLOTMENT</t>
  </si>
  <si>
    <t>CALENDAR YEAR:</t>
  </si>
  <si>
    <t>QUARTER:</t>
  </si>
  <si>
    <t>Program or
Project</t>
  </si>
  <si>
    <t>Location</t>
  </si>
  <si>
    <t>Total Cost</t>
  </si>
  <si>
    <t>Date Started</t>
  </si>
  <si>
    <t>Target
Completion
Date</t>
  </si>
  <si>
    <t>Project Status</t>
  </si>
  <si>
    <t>No. of
Extensions, if
any</t>
  </si>
  <si>
    <t>Remarks</t>
  </si>
  <si>
    <t>% of
Completion</t>
  </si>
  <si>
    <t>Total Cost Incurred
to Date</t>
  </si>
  <si>
    <t>Economic
Development (pls
list down specific projects)</t>
  </si>
  <si>
    <t>Environmental
Management (pls
list down specific
projects)</t>
  </si>
  <si>
    <t>We hereby certify that we have reviewed the contents and hereby attest to the veracity and correctness of tha data or information contained in this document.</t>
  </si>
  <si>
    <t>CAUTION:</t>
  </si>
  <si>
    <t>TO REDUCE THE RISK OF UPLOADING WRONG TEMPLATE FOR THIS DOCUMENT, DO NOT EDIT/DELETE THIS SHEET.</t>
  </si>
  <si>
    <t>FROM:</t>
  </si>
  <si>
    <t>FDPP TEAM</t>
  </si>
  <si>
    <t>v2</t>
  </si>
  <si>
    <t>REGION: I</t>
  </si>
  <si>
    <t>PROVINCE: PANGASINAN</t>
  </si>
  <si>
    <t>Furnishing labor, materials, equipment and etc. for use in the blocktopping of Pandan Avenue, Poblacion, Mapandan</t>
  </si>
  <si>
    <t>Mapandan</t>
  </si>
  <si>
    <t>Furnishing labor, materials, equipment and etc. for use in the repair/rehabilitation of Imelda Bridge, Mangatarem</t>
  </si>
  <si>
    <t>Mangatarem</t>
  </si>
  <si>
    <t>Amortization of Principal and Interest on Loan to the LBP</t>
  </si>
  <si>
    <t>Social Development (pls
list down specific projects)</t>
  </si>
  <si>
    <t>DOLORES U. VINUYA</t>
  </si>
  <si>
    <t>OIC-Provincial Budget Office</t>
  </si>
  <si>
    <t>HON. RAMON V. GUICO III</t>
  </si>
  <si>
    <t xml:space="preserve">               Governor</t>
  </si>
  <si>
    <t>not yet started</t>
  </si>
  <si>
    <t>FDP Form 8 - Local Disaster Risk Reduction and Management Fund Utilization</t>
  </si>
  <si>
    <t>(Commission on Audit Form)</t>
  </si>
  <si>
    <t>LOCAL DISASTER RISK REDUCTION AND MANAGEMENT FUND UTILIZATION</t>
  </si>
  <si>
    <t>CALENDAR YEAR: 2023</t>
  </si>
  <si>
    <t>QUARTER: I</t>
  </si>
  <si>
    <t>LDRRMF</t>
  </si>
  <si>
    <t>Particulars</t>
  </si>
  <si>
    <t>Quick Response Fund (QRF)</t>
  </si>
  <si>
    <t>Mitigation Fund</t>
  </si>
  <si>
    <t>NDRRMF</t>
  </si>
  <si>
    <t>From Other LGUs</t>
  </si>
  <si>
    <t>From Other Sources</t>
  </si>
  <si>
    <t xml:space="preserve">Total </t>
  </si>
  <si>
    <t>A. Sources of Funds:</t>
  </si>
  <si>
    <t>Current Appropriation</t>
  </si>
  <si>
    <t>Continuing Appropriation</t>
  </si>
  <si>
    <t>Previous Year's Appropriation transferred to the Special Trust Fund</t>
  </si>
  <si>
    <r>
      <t xml:space="preserve">Others </t>
    </r>
    <r>
      <rPr>
        <sz val="14"/>
        <rFont val="Cambria"/>
        <family val="1"/>
        <scheme val="major"/>
      </rPr>
      <t xml:space="preserve"> </t>
    </r>
    <r>
      <rPr>
        <i/>
        <sz val="14"/>
        <rFont val="Cambria"/>
        <family val="1"/>
        <scheme val="major"/>
      </rPr>
      <t>Interest Income</t>
    </r>
    <r>
      <rPr>
        <i/>
        <sz val="14"/>
        <rFont val="Calibri"/>
        <family val="2"/>
        <scheme val="minor"/>
      </rPr>
      <t>(Trust Fund)</t>
    </r>
  </si>
  <si>
    <t>Transfers/Grants</t>
  </si>
  <si>
    <r>
      <t xml:space="preserve">Others </t>
    </r>
    <r>
      <rPr>
        <sz val="14"/>
        <rFont val="Cambria"/>
        <family val="1"/>
        <scheme val="major"/>
      </rPr>
      <t xml:space="preserve"> </t>
    </r>
    <r>
      <rPr>
        <i/>
        <sz val="14"/>
        <rFont val="Cambria"/>
        <family val="1"/>
        <scheme val="major"/>
      </rPr>
      <t>Interest Income</t>
    </r>
    <r>
      <rPr>
        <i/>
        <sz val="14"/>
        <rFont val="Calibri"/>
        <family val="2"/>
        <scheme val="minor"/>
      </rPr>
      <t xml:space="preserve"> </t>
    </r>
    <r>
      <rPr>
        <sz val="14"/>
        <rFont val="Calibri"/>
        <family val="2"/>
        <scheme val="minor"/>
      </rPr>
      <t xml:space="preserve"> </t>
    </r>
    <r>
      <rPr>
        <i/>
        <sz val="14"/>
        <rFont val="Calibri"/>
        <family val="2"/>
        <scheme val="minor"/>
      </rPr>
      <t>(Trust Fund)</t>
    </r>
  </si>
  <si>
    <t>Total Funds Available</t>
  </si>
  <si>
    <t>B. Utilization</t>
  </si>
  <si>
    <t>LDRRMF (General Fund)</t>
  </si>
  <si>
    <t>Food Supplies</t>
  </si>
  <si>
    <t>Office Supplies</t>
  </si>
  <si>
    <t>Disaster Response &amp; Rescue Equipment</t>
  </si>
  <si>
    <t>Other Maintenance and Operating Expenses</t>
  </si>
  <si>
    <t>IT Equipment &amp; Software</t>
  </si>
  <si>
    <t>Other Machinery and Equipment</t>
  </si>
  <si>
    <t>Communication Equipment</t>
  </si>
  <si>
    <t>Gasoline, Oil, Lubricants</t>
  </si>
  <si>
    <t>Drugs and Medicines</t>
  </si>
  <si>
    <t>Repair &amp; Maintenance-Machinery &amp; Equipment</t>
  </si>
  <si>
    <t>Repair &amp; Maintenance-Motor Vehicles</t>
  </si>
  <si>
    <t>Office Equipment</t>
  </si>
  <si>
    <t>Medical Equipment</t>
  </si>
  <si>
    <t>Furnitures &amp; Fixtures</t>
  </si>
  <si>
    <t>Other Structures</t>
  </si>
  <si>
    <r>
      <t xml:space="preserve">Repair/Rehabilitation of Public Infrastructures, Roads, Highways and Bridges, etc.               </t>
    </r>
    <r>
      <rPr>
        <i/>
        <sz val="14"/>
        <rFont val="Calibri"/>
        <family val="2"/>
        <scheme val="minor"/>
      </rPr>
      <t xml:space="preserve">        (Trust Fund)</t>
    </r>
  </si>
  <si>
    <r>
      <t xml:space="preserve">Repair &amp; Maintenance - Building &amp; Other Structures               </t>
    </r>
    <r>
      <rPr>
        <i/>
        <sz val="14"/>
        <rFont val="Calibri"/>
        <family val="2"/>
        <scheme val="minor"/>
      </rPr>
      <t>(Trust Fund)</t>
    </r>
  </si>
  <si>
    <t xml:space="preserve">         </t>
  </si>
  <si>
    <r>
      <t xml:space="preserve">Bank Charges                    </t>
    </r>
    <r>
      <rPr>
        <i/>
        <sz val="14"/>
        <rFont val="Calibri"/>
        <family val="2"/>
        <scheme val="minor"/>
      </rPr>
      <t>(Trust Fund)</t>
    </r>
  </si>
  <si>
    <t>SUB-TOTAL</t>
  </si>
  <si>
    <t>LDRRMF (Continuing)</t>
  </si>
  <si>
    <t>Info. &amp; Comm. Tech.</t>
  </si>
  <si>
    <t>Comm. Equipment</t>
  </si>
  <si>
    <t>Disaster Response</t>
  </si>
  <si>
    <t>Other Supplies and Materials Invtry.</t>
  </si>
  <si>
    <t>IT Equipment and Software</t>
  </si>
  <si>
    <t>Other Transportation Equipment</t>
  </si>
  <si>
    <t>Watercrafts</t>
  </si>
  <si>
    <t>Motor Vehicles</t>
  </si>
  <si>
    <t>Other Maintenance &amp; Operating Exp</t>
  </si>
  <si>
    <t>CIP- Infrastructure Assets</t>
  </si>
  <si>
    <t>LDRRMF (Trust Fund)</t>
  </si>
  <si>
    <t>Others</t>
  </si>
  <si>
    <t xml:space="preserve">COVID-19 Related Expenses </t>
  </si>
  <si>
    <t>Food Supplies Expenses</t>
  </si>
  <si>
    <t xml:space="preserve">Total Utilization                                        </t>
  </si>
  <si>
    <t>Unutilized Balance</t>
  </si>
  <si>
    <t xml:space="preserve">We hereby certify that we have reviewed the contents and hereby attest to the veracity and correctness of tha data or information contained in this document.
</t>
  </si>
  <si>
    <t>MARLON C. OPERAÑA</t>
  </si>
  <si>
    <t>Provincial Accountant</t>
  </si>
  <si>
    <t>FDP Form 11 - SEF Utilization</t>
  </si>
  <si>
    <t>(DepEd-DBM-DILG Joint Circular No. 1 s. 2017, SEF Budget Accountability Form No. 1)</t>
  </si>
  <si>
    <t>SPECIAL EDUCATION FUND UTILIZATION</t>
  </si>
  <si>
    <t>REGION:</t>
  </si>
  <si>
    <t>I</t>
  </si>
  <si>
    <t xml:space="preserve">PROVINCE: </t>
  </si>
  <si>
    <t>PANGASINAN</t>
  </si>
  <si>
    <t>Receipt from SEF</t>
  </si>
  <si>
    <t>Less:</t>
  </si>
  <si>
    <t>DISBURSEMENTS (broken down by expense class and by object of expenditure)</t>
  </si>
  <si>
    <t>Personal Services</t>
  </si>
  <si>
    <t>-0-</t>
  </si>
  <si>
    <t>Maintenance and Other Operating Expenses</t>
  </si>
  <si>
    <t>Capital Outlay</t>
  </si>
  <si>
    <t>Financial Expenses</t>
  </si>
  <si>
    <t>Sub-total</t>
  </si>
  <si>
    <t>Balance</t>
  </si>
  <si>
    <t xml:space="preserve">We hereby certify that we  have reviewed the contents and hereby attest to the veracity and </t>
  </si>
  <si>
    <t>correctness  of the data or Information contained in this document.</t>
  </si>
  <si>
    <t>FDP Form 9 - Statement of Cash Flows</t>
  </si>
  <si>
    <t>(BLGF Memorandum Circular No. 09 - 2012 dated February 21, 2012, Annex 2)</t>
  </si>
  <si>
    <t>STATEMENT OF CASH FLOWS</t>
  </si>
  <si>
    <t>QUARTER: 1</t>
  </si>
  <si>
    <t>Cash Flows from Operating Activities:</t>
  </si>
  <si>
    <t>Cash Inflows:</t>
  </si>
  <si>
    <t>Collection from Taxpayers</t>
  </si>
  <si>
    <t>Share from Internal Revenue Allotment</t>
  </si>
  <si>
    <t>Receipts from business/service income</t>
  </si>
  <si>
    <t>Interest Income</t>
  </si>
  <si>
    <t>Other Receipts</t>
  </si>
  <si>
    <t>Total Cash Inflow</t>
  </si>
  <si>
    <t>Cash Outflows:</t>
  </si>
  <si>
    <t>Payment of expenses</t>
  </si>
  <si>
    <t>Payment to suppliers and creditors</t>
  </si>
  <si>
    <t>Payment to employees</t>
  </si>
  <si>
    <t>Interest  Expenses</t>
  </si>
  <si>
    <t>Other Expenses</t>
  </si>
  <si>
    <t>Total Cash Outflow</t>
  </si>
  <si>
    <t>Net Cas Flows from Operating Activities</t>
  </si>
  <si>
    <t>Cash Flows from Investing Activities:</t>
  </si>
  <si>
    <t>Proceeds from Sale of Investment Property</t>
  </si>
  <si>
    <t>Proceeds from Sale/Disposal of  Property, Plant and Equipment</t>
  </si>
  <si>
    <t>Proceeds from the refund of  Property, Plant and Equipment</t>
  </si>
  <si>
    <t>Proceeds from Insurance Claim</t>
  </si>
  <si>
    <t>Proceeds from Sale of Biological Assets</t>
  </si>
  <si>
    <t>Collection of Principal on Loans to other Entities</t>
  </si>
  <si>
    <t>Purchase / Construction of Investment Property</t>
  </si>
  <si>
    <t>Purchase  / Construction of Property, Plant and Equipment</t>
  </si>
  <si>
    <t>Purchase of Bearer Biological Assets</t>
  </si>
  <si>
    <t>Grant of Loans</t>
  </si>
  <si>
    <t>Net Cash Flows from Investing Activities</t>
  </si>
  <si>
    <t>Cash Flows from Financing Activities:</t>
  </si>
  <si>
    <t>Proceeds from Loans</t>
  </si>
  <si>
    <t>Payment of Long-Term Liabilities</t>
  </si>
  <si>
    <t>Payment of Loan Amortization</t>
  </si>
  <si>
    <t>Net Cash Flows from Financing Activities</t>
  </si>
  <si>
    <t xml:space="preserve">Total Cash Provided by Operating,Investing and </t>
  </si>
  <si>
    <t>Financing Activities</t>
  </si>
  <si>
    <t>Add:Cash at Beginning  of the Month</t>
  </si>
  <si>
    <t>Cash at the End of the Month</t>
  </si>
  <si>
    <t xml:space="preserve">We hereby certify that we have reviewed the contents and hereby attest to the veracity and correctness of the data or information contained in this document.
</t>
  </si>
  <si>
    <t>Governor</t>
  </si>
  <si>
    <t>FDP Form 6 - Trust Fund Utilization</t>
  </si>
  <si>
    <t>CONSOLIDATED QUARTERLY REPORT ON GOVERNMENT PROJECTS, PROGRAMS or ACTIVITIES</t>
  </si>
  <si>
    <t>PROVINCE: Pangasinan</t>
  </si>
  <si>
    <t>Program or Project</t>
  </si>
  <si>
    <t>Target Completion Date</t>
  </si>
  <si>
    <t>No. of Extensions, if any</t>
  </si>
  <si>
    <t>% of Completion</t>
  </si>
  <si>
    <t>Total Cost Incurred to Date</t>
  </si>
  <si>
    <t>We hereby certify that we have reviewed the contents and hereby attest to the veracity and correctness of the data or information contained in this document.</t>
  </si>
  <si>
    <t>FDP Form 12 - Unliquidated Cash Advances</t>
  </si>
  <si>
    <t>UNLIQUIDATED CASH ADVANCES</t>
  </si>
  <si>
    <t>PROVINCE:  PANGASINAN</t>
  </si>
  <si>
    <t>Name of Debtor
(in alphabetical order)</t>
  </si>
  <si>
    <t>Amount Balance</t>
  </si>
  <si>
    <t>Date Granted</t>
  </si>
  <si>
    <t>Purpose</t>
  </si>
  <si>
    <t>Amount Due</t>
  </si>
  <si>
    <t>Current</t>
  </si>
  <si>
    <t>Past Due</t>
  </si>
  <si>
    <t>Less than 30 days</t>
  </si>
  <si>
    <t>31-90 days</t>
  </si>
  <si>
    <t>91-365 days</t>
  </si>
  <si>
    <t>Over 1 year</t>
  </si>
  <si>
    <t>Over 2 years</t>
  </si>
  <si>
    <t>3 years and above</t>
  </si>
  <si>
    <t>Advances To Special Disbursing Officer</t>
  </si>
  <si>
    <t>To Cash Advance For The Inspection/Validation Of The Proposed Construction/Improvement Of Road Leading To Eco Tourism And Other Facilities @ Sitio Lubas, Brgy. Sta Catalina, Binalonan Pangasinan</t>
  </si>
  <si>
    <t>To Cash Advance For Training Course Fee For The Conduct Of Training Of Trainors On Mandatory Cooperative Training On Credit And Management</t>
  </si>
  <si>
    <t>To Cash Advance Renewal Of 10 Units Of Firearms License Fees And Juridical Ltopf Fees Of The Pangasinan Prov'L Jail</t>
  </si>
  <si>
    <t>To Cash Advance To Defray Exp For The Various Capitol Events And Activities On Dec 2-30 2022</t>
  </si>
  <si>
    <t>To Cash Advance For National External Quality Assessment Scheme Registration Fee 2023</t>
  </si>
  <si>
    <t>To Cash Advance For Cover Misc Exp In The Decoration Of The Legislative Building</t>
  </si>
  <si>
    <t>To Cash Advance To Defray Exp To Be Incurred For The Registration Of Govt Service Vehicle</t>
  </si>
  <si>
    <t xml:space="preserve">To Cash Advance F/A To Indigent Clients </t>
  </si>
  <si>
    <t>To Cash Advance Exp For The Meals &amp; Snacks, Misc At Peso In The Conduct Of Job Fair Lingayen &amp; Binalonan March 2023</t>
  </si>
  <si>
    <t>To Cash Advance To Defray Exp For The Meals &amp; Snacks, Misc For Use Of Peso In The Conduct Of Basic Nail Care March 3, &amp; 22, Basic Sewing Skills Training March 6-10 And Basic Sign Language</t>
  </si>
  <si>
    <t>To Cash Advance To Defray Exp For The Purchase Of Various Materials To Be Use In Traditional Stations Of The Cross April 5 2023</t>
  </si>
  <si>
    <t>To Cash Advance To Defray Exp For The Meals &amp; Snacks, Misc, Training Tools &amp; Materials At Peso In The Conduct Of Basic Nail Care April 12 &amp; 19 Career Development Training On April 17 And Basic Sewing Training On April 24 2023</t>
  </si>
  <si>
    <t>Maria Luisa A. Elduayan</t>
  </si>
  <si>
    <t>To Cash Advance To Defray Exp For The 78Th  Anniversary Of The Lingayen Gulf Landings And The 16Th Pangasinan Veterans Day On Jan 9 2023</t>
  </si>
  <si>
    <t>To Cash Advance For The Panitikan Ng Panumduman Conference 2023 Ncla National Arts Month Project</t>
  </si>
  <si>
    <t>To Cash Advance To Defray Exp For The Agew Na Pangsinanand Pistay Dayat 2023</t>
  </si>
  <si>
    <t>To Cash Advance Misc Exp Use For The Takayan Na Dayew</t>
  </si>
  <si>
    <t>To Cash Advance To Defray Exp For The Strategic Planning Workshop Of The Technical Working Group-Pangasinan Polytechnic College At Hiraya Wellness Resort &amp; Eco-Park, Aguilar Pangasinan March 2023</t>
  </si>
  <si>
    <t>To Cash Advance To Defray Exp For The Music Geography Project: Pangasinan Folk And Traditional Songs 2023</t>
  </si>
  <si>
    <t>Nely Pioquinto</t>
  </si>
  <si>
    <t>To Cash Advance expenses for the National Volunteers Month 2022</t>
  </si>
  <si>
    <t>To Cash Advance To Defray Exp For The Meals &amp; Sncaks, Training Tools &amp; Materials, Misc For Use Of Peso In The Conduct Of Community Based Training Project Feb 2023</t>
  </si>
  <si>
    <t>Rodolfo M. Cortez</t>
  </si>
  <si>
    <t>To Cash Advance For The Upcoming Training-Workshop March 2023</t>
  </si>
  <si>
    <t>To Cash Advance Misc Exp For S O P A March 27 2023</t>
  </si>
  <si>
    <t>To Cash Advance To Defray Exp For The Meals &amp; Snacks, Misc Use Of Peso In The Conduct Of Special Jobs Fair In Lingayen On Feb 14, Job Fair Caravan In Binalonan On Feb 18 And Capacity Building On Migration And Development Programs For Migrant Desk Officers &amp; Ofw Family Association Presidents Feb 10 15 17 2023</t>
  </si>
  <si>
    <t>Advances To Officers and Employees</t>
  </si>
  <si>
    <t>Atty. Feliciano M. Bautista</t>
  </si>
  <si>
    <t>Traveling/Seminar Expenses</t>
  </si>
  <si>
    <t>BM Eduardo Perez, Sr.</t>
  </si>
  <si>
    <t>Maria Virginia Jaile De Leon</t>
  </si>
  <si>
    <t>Ma. Arlyn Manaois</t>
  </si>
  <si>
    <t>Louie Ocampo</t>
  </si>
  <si>
    <t>Clarisa V. Basco</t>
  </si>
  <si>
    <t>Loida Santos</t>
  </si>
  <si>
    <t>BM Leonardo Caranto</t>
  </si>
  <si>
    <t>BM Rogelio Law</t>
  </si>
  <si>
    <t>Atty. Raymund Bautista Jr.</t>
  </si>
  <si>
    <t>Catherine Atienza</t>
  </si>
  <si>
    <t>To Cash Advance For Registration Fee &amp; Accomodation, Airdare, Tev, &amp; Per Diems &amp; Misc Exp To Attend The First 2023 Face To Face Learning Development Activity Of The Council Of Hrmps, Western Pangasinan Chapter April 12-15 2023 At Coron Palawan</t>
  </si>
  <si>
    <t>Arden V. Fernandez</t>
  </si>
  <si>
    <t>Maechelle V. Bautista</t>
  </si>
  <si>
    <t>Dolores U. Vinuya</t>
  </si>
  <si>
    <t>Dondelina S. Catabay</t>
  </si>
  <si>
    <t>Catherine DC. Camba</t>
  </si>
  <si>
    <t>To Cash Advance For The Pymt Of Registration Fees In Attending The 3Rd Northern Luzon Regional Conference To Be Held On Jan 27-28 2023 At Sison Auditorium Day1 And Pangasinan Training Center 2 Day 2</t>
  </si>
  <si>
    <t>Cecilia Arlene P. Vinluan</t>
  </si>
  <si>
    <t>Christine Frias</t>
  </si>
  <si>
    <t>To Cash Advance In Attending The First Face To Face Learning And Development Activity Of The Council Of The Human Resource Management Practitioners Western Pangasinan Chapter At Coron Palawan</t>
  </si>
  <si>
    <t>Policarpio R. Pascua</t>
  </si>
  <si>
    <t>Christine L. Frias</t>
  </si>
  <si>
    <t>Janine Alexis Fabia</t>
  </si>
  <si>
    <t>Corazon L. Pantua</t>
  </si>
  <si>
    <t>Ma Cynthia Encarnita Vila</t>
  </si>
  <si>
    <t>Nathaniel Joel Daroy</t>
  </si>
  <si>
    <t>Rosary Gracia Tababa</t>
  </si>
  <si>
    <t>Atty. Baby Ruth Torre</t>
  </si>
  <si>
    <t>Rowena Ignacio</t>
  </si>
  <si>
    <t>John Paulyn M. Patron</t>
  </si>
  <si>
    <t>Wilfreda Vicente</t>
  </si>
  <si>
    <t>Christine Patayan</t>
  </si>
  <si>
    <t>Cristy Ubando</t>
  </si>
  <si>
    <t>To Cash Advance To Defray Exp In Connection With The Conduct Of Capacity Bldg. Of All Department Heads, Chiefs Of Offices And Hospitals @ Anilao, Batangas March 2023</t>
  </si>
  <si>
    <t>Eugenio G. Ramos</t>
  </si>
  <si>
    <t>Federico Victorio</t>
  </si>
  <si>
    <t>Felipe Santillan</t>
  </si>
  <si>
    <t>George Domantay</t>
  </si>
  <si>
    <t>To Cash Advance To Be Used For Attending Of The First 2023 Face To Face Learning And Development Activity Of The Council Of Human Resource Management Practitioners, Western Pangasinan Chapter On April 12-15 2023 At Coron Palawan</t>
  </si>
  <si>
    <t>Hideliza Macam</t>
  </si>
  <si>
    <t>Iris Mischelle Carriedo</t>
  </si>
  <si>
    <t>To Cash Advance To Defray The Exp 26Th Annual National Convention- Philippine League Of Local Budget Officers, Inc. At La Carmela De Boracay Resort, Malay, Aklan March 22-24 2023</t>
  </si>
  <si>
    <t>Janette Asis</t>
  </si>
  <si>
    <t>To Cash Advance Exp In Attendance To The 1St  Face To Face  Learning &amp; Devt Activity Of The Council Of Hrmp'S Western Pangasinan Chapter At Coron Palawan</t>
  </si>
  <si>
    <t>Jeanne Evangelista</t>
  </si>
  <si>
    <t>To Cash Advance For Registration Fee And Traveling Exp To Attend The First 2023 Face To Face Learning Development Activity Of The Council Of Human Resource Management Practitioners, Western Pangasinan Chapter April 11-15 2023 At Coron Palawan</t>
  </si>
  <si>
    <t>Jeonard Manuel</t>
  </si>
  <si>
    <t>JOENARD MANUEL-To Cash Advance Traveling Expense And Registration Fee To Attend The First 2023 Face To Face Learning And Development Activity Of The Council Of Human Resource Management Practitioners, Western Pangasinan Chapter April 11-15 2023 At Coron Palawan</t>
  </si>
  <si>
    <t>Judge Dionisio C. Sison</t>
  </si>
  <si>
    <t>Kathlyn Joy Torres</t>
  </si>
  <si>
    <t>Lalaine Villanueva</t>
  </si>
  <si>
    <t>To Pymt Of Cash Advance To Defray Exp In Attending The First 2023 Face To Face Learning And Development Activity Of The Council Of Human Resource Management Practitioners, Western Pangasinan Chapter With The Theme "Fostering Public Servants' Commitment, Dedication And Values" Held In Coron Palawan On April 12-15 2023</t>
  </si>
  <si>
    <t>Laurie Marie Fangonilo</t>
  </si>
  <si>
    <t>To Cash Advance Traveling Expense And Registration Fee To Attend The First 2023 Face To Face Learning And Development Activity Of The Council Of Human Resource Management Practitioners, Western Pangasinan Chapter April 11-15 2023 At Coron Palawan</t>
  </si>
  <si>
    <t>Ma. Cristina Distor</t>
  </si>
  <si>
    <t>MA. CRISTINA DISTOR-To Cash Advance To Defray The Exp 26Th Annual National Convention- Philippine League Of Local Budget Officers, Inc. At La Carmela De Boracay Resort, Malay, Aklan March 22-24 2023</t>
  </si>
  <si>
    <t>Maria Jonnah Almazan</t>
  </si>
  <si>
    <t xml:space="preserve">Rogelio Caronongan Jr. </t>
  </si>
  <si>
    <t>Rhodyn Luchinvar Oro</t>
  </si>
  <si>
    <t>Maximu Dulay</t>
  </si>
  <si>
    <t>Merlyn Adan</t>
  </si>
  <si>
    <t>Michelle Anne Baniqued</t>
  </si>
  <si>
    <t>Narciso Ramos</t>
  </si>
  <si>
    <t>Nelly Pioquinto</t>
  </si>
  <si>
    <t>Olympia Viray</t>
  </si>
  <si>
    <t>Roderick Mina</t>
  </si>
  <si>
    <t>Rodolfo Itchon</t>
  </si>
  <si>
    <t>Rodolfo Rivera</t>
  </si>
  <si>
    <t>Ma. Richelle Raguindin</t>
  </si>
  <si>
    <t>Rodolfo Rodrigo</t>
  </si>
  <si>
    <t>Rominda Alcantara</t>
  </si>
  <si>
    <t>Rowena Velasco</t>
  </si>
  <si>
    <t>Salvador Vedaña</t>
  </si>
  <si>
    <t>Sheinami Manaois</t>
  </si>
  <si>
    <t>To Cash Advance To Defray Exp To Be Incurred In Attending The 1St National Summit On Gov'T Procurement Heald At Aquamarine Recreational Center, Lipa City Batangas Feb 24-25 2023</t>
  </si>
  <si>
    <t>Verna Nava-Perez</t>
  </si>
  <si>
    <t>To Cash Advance Of Registration Fee And Travelling Exp Attend The Benchmarking Activity With The Provincial Government Of Iloilo Feb 2023</t>
  </si>
  <si>
    <t>To Cash Advance For Misc Exp April 5 2023 Agew Na Pangsinan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</si>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</sst>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quot;₱&quot;* #,##0.00_);_(&quot;₱&quot;* \(#,##0.00\);_(&quot;₱&quot;* &quot;-&quot;??_);_(@_)"/>
    <numFmt numFmtId="166" formatCode="_(\P* #,##0.00_);_(\P* \(#,##0.00\);_(&quot;$&quot;* &quot;-&quot;??_);_(@_)"/>
  </numFmts>
  <fonts count="68">
    <font>
      <sz val="11"/>
      <color rgb="FF000000"/>
      <name val="Calibri"/>
    </font>
    <font>
      <sz val="11"/>
      <color theme="1"/>
      <name val="Calibri"/>
      <family val="2"/>
      <scheme val="minor"/>
    </font>
    <font>
      <b/>
      <sz val="11"/>
      <color rgb="FF000000"/>
      <name val="Calibri"/>
      <family val="2"/>
    </font>
    <font>
      <b/>
      <sz val="18"/>
      <color rgb="FFFF0000"/>
      <name val="Calibri"/>
      <family val="2"/>
    </font>
    <font>
      <sz val="7"/>
      <color rgb="FF000000"/>
      <name val="Calibri"/>
      <family val="2"/>
    </font>
    <font>
      <sz val="9"/>
      <color rgb="FF000000"/>
      <name val="Calibri"/>
      <family val="2"/>
    </font>
    <font>
      <b/>
      <sz val="9"/>
      <color rgb="FF000000"/>
      <name val="Calibri"/>
      <family val="2"/>
    </font>
    <font>
      <sz val="11"/>
      <color rgb="FF000000"/>
      <name val="Calibri"/>
      <family val="2"/>
    </font>
    <font>
      <sz val="12"/>
      <name val="Calibri"/>
      <family val="2"/>
      <scheme val="minor"/>
    </font>
    <font>
      <b/>
      <i/>
      <sz val="8"/>
      <color rgb="FF000000"/>
      <name val="Calibri"/>
      <family val="2"/>
    </font>
    <font>
      <sz val="9"/>
      <color rgb="FF000000"/>
      <name val="Calibri"/>
      <family val="2"/>
    </font>
    <font>
      <b/>
      <sz val="13"/>
      <color rgb="FF000000"/>
      <name val="Calibri"/>
      <family val="2"/>
      <scheme val="minor"/>
    </font>
    <font>
      <sz val="13"/>
      <color rgb="FF000000"/>
      <name val="Calibri"/>
      <family val="2"/>
      <scheme val="minor"/>
    </font>
    <font>
      <b/>
      <sz val="13"/>
      <color theme="1"/>
      <name val="Calibri"/>
      <family val="2"/>
      <scheme val="minor"/>
    </font>
    <font>
      <sz val="13"/>
      <color rgb="FF000000"/>
      <name val="Calibri"/>
      <family val="2"/>
    </font>
    <font>
      <i/>
      <sz val="13"/>
      <color theme="1"/>
      <name val="Calibri"/>
      <family val="2"/>
      <scheme val="minor"/>
    </font>
    <font>
      <sz val="11"/>
      <color rgb="FF000000"/>
      <name val="Calibri"/>
    </font>
    <font>
      <sz val="10"/>
      <color rgb="FF000000"/>
      <name val="Calibri"/>
      <family val="2"/>
    </font>
    <font>
      <b/>
      <sz val="18"/>
      <name val="Calibri"/>
      <family val="2"/>
      <scheme val="minor"/>
    </font>
    <font>
      <sz val="18"/>
      <name val="Calibri"/>
      <family val="2"/>
      <scheme val="minor"/>
    </font>
    <font>
      <b/>
      <sz val="14"/>
      <name val="Calibri"/>
      <family val="2"/>
      <scheme val="minor"/>
    </font>
    <font>
      <b/>
      <sz val="12"/>
      <color rgb="FF000000"/>
      <name val="Calibri"/>
      <family val="2"/>
    </font>
    <font>
      <b/>
      <sz val="12"/>
      <name val="Calibri"/>
      <family val="2"/>
      <scheme val="minor"/>
    </font>
    <font>
      <b/>
      <sz val="12"/>
      <name val="Cambria"/>
      <family val="1"/>
      <scheme val="major"/>
    </font>
    <font>
      <b/>
      <sz val="10"/>
      <name val="Cambria"/>
      <family val="1"/>
      <scheme val="major"/>
    </font>
    <font>
      <sz val="10"/>
      <name val="Cambria"/>
      <family val="1"/>
      <scheme val="major"/>
    </font>
    <font>
      <b/>
      <i/>
      <sz val="14"/>
      <name val="Calibri"/>
      <family val="2"/>
      <scheme val="minor"/>
    </font>
    <font>
      <sz val="14"/>
      <name val="Calibri"/>
      <family val="2"/>
      <scheme val="minor"/>
    </font>
    <font>
      <sz val="14"/>
      <name val="Cambria"/>
      <family val="1"/>
      <scheme val="major"/>
    </font>
    <font>
      <i/>
      <sz val="14"/>
      <name val="Cambria"/>
      <family val="1"/>
      <scheme val="major"/>
    </font>
    <font>
      <i/>
      <sz val="14"/>
      <name val="Calibri"/>
      <family val="2"/>
      <scheme val="minor"/>
    </font>
    <font>
      <b/>
      <sz val="16"/>
      <name val="Calibri"/>
      <family val="2"/>
      <scheme val="minor"/>
    </font>
    <font>
      <sz val="13"/>
      <name val="Calibri"/>
      <family val="2"/>
      <scheme val="minor"/>
    </font>
    <font>
      <b/>
      <i/>
      <sz val="16"/>
      <name val="Calibri"/>
      <family val="2"/>
      <scheme val="minor"/>
    </font>
    <font>
      <sz val="11"/>
      <name val="Calibri"/>
      <family val="2"/>
      <scheme val="minor"/>
    </font>
    <font>
      <sz val="16"/>
      <name val="Calibri"/>
      <family val="2"/>
      <scheme val="minor"/>
    </font>
    <font>
      <sz val="12"/>
      <color rgb="FF000000"/>
      <name val="Calibri"/>
      <family val="2"/>
    </font>
    <font>
      <b/>
      <sz val="18"/>
      <color theme="1"/>
      <name val="Calibri"/>
      <family val="2"/>
      <scheme val="minor"/>
    </font>
    <font>
      <b/>
      <sz val="12"/>
      <color theme="1"/>
      <name val="Calibri"/>
      <family val="2"/>
      <scheme val="minor"/>
    </font>
    <font>
      <i/>
      <sz val="18"/>
      <color theme="1"/>
      <name val="Calibri"/>
      <family val="2"/>
      <scheme val="minor"/>
    </font>
    <font>
      <i/>
      <sz val="12"/>
      <color theme="1"/>
      <name val="Calibri"/>
      <family val="2"/>
      <scheme val="minor"/>
    </font>
    <font>
      <sz val="12"/>
      <color theme="1"/>
      <name val="Calibri"/>
      <family val="2"/>
      <scheme val="minor"/>
    </font>
    <font>
      <b/>
      <sz val="11"/>
      <color rgb="FF000000"/>
      <name val="Calibri"/>
    </font>
    <font>
      <u/>
      <sz val="12"/>
      <color theme="1"/>
      <name val="Calibri"/>
      <family val="2"/>
      <scheme val="minor"/>
    </font>
    <font>
      <b/>
      <sz val="9"/>
      <color indexed="81"/>
      <name val="Tahoma"/>
      <family val="2"/>
    </font>
    <font>
      <sz val="9"/>
      <color indexed="81"/>
      <name val="Tahoma"/>
      <family val="2"/>
    </font>
    <font>
      <b/>
      <sz val="12"/>
      <color theme="1"/>
      <name val="Times New Roman"/>
      <family val="1"/>
    </font>
    <font>
      <sz val="12"/>
      <color theme="1"/>
      <name val="Times New Roman"/>
      <family val="1"/>
    </font>
    <font>
      <b/>
      <i/>
      <sz val="12"/>
      <color theme="1"/>
      <name val="Times New Roman"/>
      <family val="1"/>
    </font>
    <font>
      <sz val="10"/>
      <name val="Arial"/>
      <family val="2"/>
    </font>
    <font>
      <sz val="12"/>
      <name val="Times New Roman"/>
      <family val="1"/>
    </font>
    <font>
      <sz val="11"/>
      <name val="Arial"/>
      <family val="2"/>
    </font>
    <font>
      <sz val="12"/>
      <color rgb="FFFF0000"/>
      <name val="Times New Roman"/>
      <family val="1"/>
    </font>
    <font>
      <sz val="8"/>
      <color rgb="FF000000"/>
      <name val="Calibri"/>
      <family val="2"/>
    </font>
    <font>
      <b/>
      <i/>
      <sz val="10"/>
      <name val="Calibri"/>
      <family val="2"/>
      <scheme val="minor"/>
    </font>
    <font>
      <b/>
      <sz val="10"/>
      <name val="Calibri"/>
      <family val="2"/>
      <scheme val="minor"/>
    </font>
    <font>
      <sz val="10"/>
      <color theme="1"/>
      <name val="Calibri"/>
      <family val="2"/>
      <scheme val="minor"/>
    </font>
    <font>
      <b/>
      <i/>
      <sz val="10"/>
      <color theme="1"/>
      <name val="Calibri"/>
      <family val="2"/>
      <scheme val="minor"/>
    </font>
    <font>
      <sz val="7"/>
      <color rgb="FF000000"/>
      <name val="Calibri"/>
    </font>
    <font>
      <sz val="12"/>
      <color rgb="FF000000"/>
      <name val="Calibri"/>
    </font>
    <font>
      <sz val="10"/>
      <color rgb="FF000000"/>
      <name val="Calibri"/>
    </font>
    <font>
      <b/>
      <sz val="13"/>
      <color rgb="FF000000"/>
      <name val="Arial"/>
      <family val="2"/>
    </font>
    <font>
      <sz val="10"/>
      <name val="Arial"/>
      <charset val="134"/>
    </font>
    <font>
      <b/>
      <u/>
      <sz val="11"/>
      <name val="Calibri"/>
      <family val="2"/>
      <scheme val="minor"/>
    </font>
    <font>
      <b/>
      <sz val="10"/>
      <color rgb="FF000000"/>
      <name val="Calibri"/>
      <family val="2"/>
    </font>
    <font>
      <b/>
      <sz val="14"/>
      <color theme="1"/>
      <name val="Calibri"/>
      <family val="2"/>
      <scheme val="minor"/>
    </font>
    <font>
      <i/>
      <sz val="14"/>
      <color theme="1"/>
      <name val="Calibri"/>
      <family val="2"/>
      <scheme val="minor"/>
    </font>
    <font>
      <u/>
      <sz val="14"/>
      <color theme="1"/>
      <name val="Calibri"/>
      <family val="2"/>
      <scheme val="minor"/>
    </font>
  </fonts>
  <fills count="3">
    <fill>
      <patternFill patternType="none"/>
    </fill>
    <fill>
      <patternFill patternType="gray125"/>
    </fill>
    <fill>
      <patternFill patternType="none"/>
    </fill>
  </fills>
  <borders count="5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right style="medium">
        <color indexed="64"/>
      </right>
      <top/>
      <bottom style="medium">
        <color indexed="64"/>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2">
    <xf numFmtId="0" fontId="0" fillId="0" borderId="0"/>
    <xf numFmtId="43" fontId="7" fillId="0" borderId="0" applyFont="0" applyFill="0" applyBorder="0" applyAlignment="0" applyProtection="0"/>
    <xf numFmtId="0" fontId="1" fillId="2" borderId="0"/>
    <xf numFmtId="164" fontId="1" fillId="2" borderId="0" applyFont="0" applyFill="0" applyBorder="0" applyAlignment="0" applyProtection="0"/>
    <xf numFmtId="0" fontId="1" fillId="2" borderId="0"/>
    <xf numFmtId="164" fontId="1" fillId="2" borderId="0" applyFont="0" applyFill="0" applyBorder="0" applyAlignment="0" applyProtection="0"/>
    <xf numFmtId="164" fontId="49" fillId="2" borderId="0" applyFont="0" applyFill="0" applyBorder="0" applyAlignment="0" applyProtection="0"/>
    <xf numFmtId="164" fontId="1" fillId="2" borderId="0" applyFont="0" applyFill="0" applyBorder="0" applyAlignment="0" applyProtection="0"/>
    <xf numFmtId="0" fontId="49" fillId="2" borderId="0"/>
    <xf numFmtId="0" fontId="16" fillId="2" borderId="0"/>
    <xf numFmtId="0" fontId="7" fillId="2" borderId="0"/>
    <xf numFmtId="0" fontId="62" fillId="2" borderId="0"/>
  </cellStyleXfs>
  <cellXfs count="312">
    <xf numFmtId="0" fontId="0" fillId="2" borderId="0" xfId="0" applyFill="1"/>
    <xf numFmtId="0" fontId="2" fillId="2" borderId="0" xfId="0" applyFont="1" applyFill="1"/>
    <xf numFmtId="0" fontId="3" fillId="2" borderId="0" xfId="0" applyFont="1" applyFill="1"/>
    <xf numFmtId="0" fontId="4" fillId="2" borderId="0" xfId="0" applyFont="1" applyFill="1" applyAlignment="1" applyProtection="1">
      <alignment vertical="center" wrapText="1"/>
      <protection locked="0"/>
    </xf>
    <xf numFmtId="0" fontId="0" fillId="2" borderId="0" xfId="0" applyFill="1" applyProtection="1">
      <protection locked="0"/>
    </xf>
    <xf numFmtId="0" fontId="4"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5" fillId="2" borderId="0" xfId="0" applyFont="1" applyFill="1" applyProtection="1">
      <protection locked="0"/>
    </xf>
    <xf numFmtId="0" fontId="2" fillId="2" borderId="0" xfId="0" applyFont="1" applyFill="1" applyAlignment="1">
      <alignment vertical="center"/>
    </xf>
    <xf numFmtId="0" fontId="0" fillId="2" borderId="0" xfId="0" applyFill="1" applyAlignment="1">
      <alignment wrapText="1"/>
    </xf>
    <xf numFmtId="0" fontId="2" fillId="2" borderId="0" xfId="0" applyFont="1" applyFill="1" applyAlignment="1">
      <alignment wrapText="1"/>
    </xf>
    <xf numFmtId="0" fontId="0" fillId="2" borderId="2" xfId="0" applyFill="1" applyBorder="1" applyAlignment="1">
      <alignment horizontal="center"/>
    </xf>
    <xf numFmtId="0" fontId="0" fillId="2" borderId="1" xfId="0" applyFill="1" applyBorder="1"/>
    <xf numFmtId="0" fontId="0" fillId="2" borderId="2" xfId="0" applyFill="1" applyBorder="1"/>
    <xf numFmtId="0" fontId="8" fillId="0" borderId="14" xfId="0" applyFont="1" applyBorder="1" applyAlignment="1">
      <alignment horizontal="center" vertical="center" wrapText="1"/>
    </xf>
    <xf numFmtId="43" fontId="0" fillId="2" borderId="13" xfId="1" applyFont="1" applyFill="1"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8" fillId="0" borderId="18" xfId="0" applyFont="1" applyBorder="1" applyAlignment="1">
      <alignment horizontal="center" vertical="center" wrapText="1"/>
    </xf>
    <xf numFmtId="43" fontId="0" fillId="2" borderId="19" xfId="1" applyFont="1" applyFill="1" applyBorder="1" applyAlignment="1">
      <alignment vertical="center"/>
    </xf>
    <xf numFmtId="0" fontId="8" fillId="0" borderId="20" xfId="0" applyFont="1" applyBorder="1" applyAlignment="1">
      <alignment horizontal="center" vertical="center" wrapText="1"/>
    </xf>
    <xf numFmtId="43" fontId="8" fillId="0" borderId="20" xfId="1" applyFont="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0" fontId="9" fillId="2" borderId="23" xfId="0" applyFont="1" applyFill="1" applyBorder="1" applyAlignment="1">
      <alignment horizontal="left" vertical="center" wrapText="1"/>
    </xf>
    <xf numFmtId="0" fontId="0" fillId="2" borderId="24" xfId="0" applyFill="1" applyBorder="1" applyAlignment="1">
      <alignment horizontal="center"/>
    </xf>
    <xf numFmtId="0" fontId="0" fillId="2" borderId="25" xfId="0" applyFill="1" applyBorder="1" applyAlignment="1">
      <alignment horizontal="center"/>
    </xf>
    <xf numFmtId="0" fontId="10" fillId="2" borderId="0" xfId="0" applyFont="1" applyFill="1" applyAlignment="1">
      <alignment vertical="center"/>
    </xf>
    <xf numFmtId="0" fontId="9" fillId="2" borderId="10" xfId="0" applyFont="1" applyFill="1" applyBorder="1" applyAlignment="1">
      <alignment horizontal="left" vertical="top" wrapText="1"/>
    </xf>
    <xf numFmtId="0" fontId="0" fillId="2" borderId="11" xfId="0" applyFill="1" applyBorder="1" applyAlignment="1">
      <alignment horizontal="center"/>
    </xf>
    <xf numFmtId="0" fontId="0" fillId="2" borderId="11" xfId="0" applyFill="1" applyBorder="1"/>
    <xf numFmtId="0" fontId="0" fillId="2" borderId="12" xfId="0" applyFill="1" applyBorder="1" applyAlignment="1">
      <alignment horizontal="center"/>
    </xf>
    <xf numFmtId="0" fontId="9" fillId="2" borderId="23" xfId="0" applyFont="1" applyFill="1" applyBorder="1" applyAlignment="1">
      <alignment vertical="top" wrapText="1"/>
    </xf>
    <xf numFmtId="0" fontId="9" fillId="2" borderId="24" xfId="0" applyFont="1" applyFill="1" applyBorder="1" applyAlignment="1">
      <alignment vertical="top" wrapText="1"/>
    </xf>
    <xf numFmtId="0" fontId="9" fillId="2" borderId="25" xfId="0" applyFont="1" applyFill="1" applyBorder="1" applyAlignment="1">
      <alignment vertical="top" wrapText="1"/>
    </xf>
    <xf numFmtId="0" fontId="13" fillId="0" borderId="0" xfId="0" applyFont="1"/>
    <xf numFmtId="0" fontId="14" fillId="2" borderId="0" xfId="0" applyFont="1" applyFill="1"/>
    <xf numFmtId="0" fontId="15" fillId="0" borderId="0" xfId="0" applyFont="1"/>
    <xf numFmtId="0" fontId="7" fillId="2" borderId="9"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8" xfId="0" applyFont="1" applyFill="1" applyBorder="1" applyAlignment="1">
      <alignment horizontal="center" vertical="center"/>
    </xf>
    <xf numFmtId="0" fontId="2" fillId="2" borderId="0" xfId="0" applyFont="1" applyFill="1" applyAlignment="1">
      <alignment horizontal="center"/>
    </xf>
    <xf numFmtId="0" fontId="11" fillId="2" borderId="0" xfId="0" applyFont="1" applyFill="1" applyAlignment="1">
      <alignment horizontal="center"/>
    </xf>
    <xf numFmtId="0" fontId="12" fillId="2" borderId="0" xfId="0" applyFont="1" applyFill="1" applyAlignment="1">
      <alignment horizont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3" xfId="0" applyFont="1" applyFill="1" applyBorder="1" applyAlignment="1">
      <alignment horizontal="center" vertical="center" wrapText="1"/>
    </xf>
    <xf numFmtId="0" fontId="17" fillId="2" borderId="0" xfId="2" applyFont="1" applyAlignment="1">
      <alignment vertical="center"/>
    </xf>
    <xf numFmtId="0" fontId="8" fillId="2" borderId="0" xfId="2" applyFont="1" applyAlignment="1">
      <alignment vertical="center"/>
    </xf>
    <xf numFmtId="0" fontId="8" fillId="2" borderId="0" xfId="2" applyFont="1"/>
    <xf numFmtId="0" fontId="18" fillId="2" borderId="0" xfId="2" applyFont="1" applyAlignment="1">
      <alignment horizontal="center" vertical="center"/>
    </xf>
    <xf numFmtId="0" fontId="19" fillId="2" borderId="0" xfId="2" applyFont="1"/>
    <xf numFmtId="0" fontId="20" fillId="2" borderId="0" xfId="2" applyFont="1"/>
    <xf numFmtId="0" fontId="21" fillId="2" borderId="29" xfId="2" applyFont="1" applyBorder="1" applyAlignment="1">
      <alignment vertical="center"/>
    </xf>
    <xf numFmtId="0" fontId="22" fillId="2" borderId="0" xfId="2" applyFont="1"/>
    <xf numFmtId="0" fontId="21" fillId="2" borderId="0" xfId="2" applyFont="1" applyAlignment="1">
      <alignment vertical="center"/>
    </xf>
    <xf numFmtId="0" fontId="21" fillId="2" borderId="29" xfId="2" applyFont="1" applyBorder="1"/>
    <xf numFmtId="0" fontId="21" fillId="2" borderId="0" xfId="2" applyFont="1" applyAlignment="1">
      <alignment wrapText="1"/>
    </xf>
    <xf numFmtId="0" fontId="20" fillId="2" borderId="0" xfId="2" applyFont="1" applyAlignment="1">
      <alignment horizontal="center"/>
    </xf>
    <xf numFmtId="0" fontId="23" fillId="2" borderId="30" xfId="2" applyFont="1" applyBorder="1" applyAlignment="1">
      <alignment horizontal="center" vertical="center" wrapText="1"/>
    </xf>
    <xf numFmtId="0" fontId="24" fillId="2" borderId="30" xfId="2" applyFont="1" applyBorder="1" applyAlignment="1">
      <alignment horizontal="center" vertical="center" wrapText="1"/>
    </xf>
    <xf numFmtId="0" fontId="25" fillId="2" borderId="30" xfId="2" applyFont="1" applyBorder="1" applyAlignment="1">
      <alignment horizontal="center" vertical="center"/>
    </xf>
    <xf numFmtId="0" fontId="23" fillId="2" borderId="30" xfId="2" applyFont="1" applyBorder="1" applyAlignment="1">
      <alignment vertical="center" wrapText="1"/>
    </xf>
    <xf numFmtId="0" fontId="8" fillId="2" borderId="0" xfId="2" applyFont="1" applyAlignment="1">
      <alignment horizontal="center"/>
    </xf>
    <xf numFmtId="0" fontId="23" fillId="2" borderId="30" xfId="2" applyFont="1" applyBorder="1" applyAlignment="1">
      <alignment horizontal="center" vertical="center" wrapText="1"/>
    </xf>
    <xf numFmtId="9" fontId="23" fillId="2" borderId="30" xfId="2" applyNumberFormat="1" applyFont="1" applyBorder="1" applyAlignment="1">
      <alignment horizontal="center" vertical="center" wrapText="1"/>
    </xf>
    <xf numFmtId="0" fontId="23" fillId="2" borderId="30" xfId="2" applyFont="1" applyBorder="1" applyAlignment="1">
      <alignment horizontal="center" vertical="center"/>
    </xf>
    <xf numFmtId="9" fontId="24" fillId="2" borderId="30" xfId="2" applyNumberFormat="1" applyFont="1" applyBorder="1" applyAlignment="1">
      <alignment horizontal="center" vertical="center" wrapText="1"/>
    </xf>
    <xf numFmtId="0" fontId="26" fillId="2" borderId="30" xfId="2" applyFont="1" applyBorder="1" applyAlignment="1">
      <alignment vertical="center" wrapText="1"/>
    </xf>
    <xf numFmtId="164" fontId="20" fillId="2" borderId="30" xfId="3" applyFont="1" applyFill="1" applyBorder="1" applyAlignment="1">
      <alignment vertical="center"/>
    </xf>
    <xf numFmtId="0" fontId="27" fillId="2" borderId="30" xfId="2" applyFont="1" applyBorder="1" applyAlignment="1">
      <alignment vertical="center" wrapText="1"/>
    </xf>
    <xf numFmtId="164" fontId="27" fillId="2" borderId="30" xfId="3" applyFont="1" applyFill="1" applyBorder="1" applyAlignment="1">
      <alignment vertical="center"/>
    </xf>
    <xf numFmtId="164" fontId="27" fillId="2" borderId="13" xfId="2" applyNumberFormat="1" applyFont="1" applyBorder="1" applyAlignment="1">
      <alignment vertical="center"/>
    </xf>
    <xf numFmtId="164" fontId="27" fillId="2" borderId="30" xfId="3" applyFont="1" applyFill="1" applyBorder="1" applyAlignment="1">
      <alignment horizontal="center" vertical="center"/>
    </xf>
    <xf numFmtId="0" fontId="27" fillId="2" borderId="30" xfId="2" applyFont="1" applyBorder="1" applyAlignment="1">
      <alignment vertical="center"/>
    </xf>
    <xf numFmtId="0" fontId="31" fillId="2" borderId="30" xfId="2" applyFont="1" applyBorder="1" applyAlignment="1">
      <alignment vertical="center" wrapText="1"/>
    </xf>
    <xf numFmtId="164" fontId="31" fillId="2" borderId="30" xfId="3" applyFont="1" applyFill="1" applyBorder="1" applyAlignment="1">
      <alignment vertical="center"/>
    </xf>
    <xf numFmtId="0" fontId="20" fillId="2" borderId="30" xfId="2" applyFont="1" applyBorder="1" applyAlignment="1">
      <alignment vertical="center" wrapText="1"/>
    </xf>
    <xf numFmtId="0" fontId="27" fillId="2" borderId="30" xfId="2" applyFont="1" applyBorder="1" applyAlignment="1">
      <alignment horizontal="left" vertical="top" wrapText="1"/>
    </xf>
    <xf numFmtId="0" fontId="20" fillId="2" borderId="30" xfId="2" applyFont="1" applyBorder="1" applyAlignment="1">
      <alignment horizontal="left" vertical="center" wrapText="1"/>
    </xf>
    <xf numFmtId="0" fontId="32" fillId="2" borderId="30" xfId="2" applyFont="1" applyBorder="1" applyAlignment="1">
      <alignment vertical="center" wrapText="1"/>
    </xf>
    <xf numFmtId="0" fontId="27" fillId="2" borderId="13" xfId="2" applyFont="1" applyBorder="1" applyAlignment="1">
      <alignment vertical="center" wrapText="1"/>
    </xf>
    <xf numFmtId="164" fontId="27" fillId="2" borderId="0" xfId="2" applyNumberFormat="1" applyFont="1" applyAlignment="1">
      <alignment vertical="center"/>
    </xf>
    <xf numFmtId="0" fontId="27" fillId="2" borderId="0" xfId="2" applyFont="1" applyAlignment="1">
      <alignment vertical="center" wrapText="1"/>
    </xf>
    <xf numFmtId="0" fontId="8" fillId="2" borderId="30" xfId="2" applyFont="1" applyBorder="1" applyAlignment="1">
      <alignment vertical="center"/>
    </xf>
    <xf numFmtId="164" fontId="27" fillId="2" borderId="30" xfId="2" applyNumberFormat="1" applyFont="1" applyBorder="1" applyAlignment="1">
      <alignment vertical="center"/>
    </xf>
    <xf numFmtId="43" fontId="20" fillId="2" borderId="30" xfId="2" applyNumberFormat="1" applyFont="1" applyBorder="1" applyAlignment="1">
      <alignment vertical="center"/>
    </xf>
    <xf numFmtId="0" fontId="20" fillId="2" borderId="13" xfId="2" applyFont="1" applyBorder="1" applyAlignment="1">
      <alignment vertical="center" wrapText="1"/>
    </xf>
    <xf numFmtId="0" fontId="22" fillId="2" borderId="0" xfId="2" applyFont="1" applyAlignment="1">
      <alignment vertical="center"/>
    </xf>
    <xf numFmtId="164" fontId="20" fillId="2" borderId="13" xfId="2" applyNumberFormat="1" applyFont="1" applyBorder="1" applyAlignment="1">
      <alignment vertical="center"/>
    </xf>
    <xf numFmtId="164" fontId="20" fillId="2" borderId="30" xfId="2" applyNumberFormat="1" applyFont="1" applyBorder="1" applyAlignment="1">
      <alignment vertical="center"/>
    </xf>
    <xf numFmtId="164" fontId="33" fillId="2" borderId="30" xfId="2" applyNumberFormat="1" applyFont="1" applyBorder="1" applyAlignment="1">
      <alignment vertical="center"/>
    </xf>
    <xf numFmtId="0" fontId="31" fillId="2" borderId="31" xfId="2" applyFont="1" applyBorder="1" applyAlignment="1">
      <alignment vertical="center" wrapText="1"/>
    </xf>
    <xf numFmtId="164" fontId="31" fillId="2" borderId="31" xfId="2" applyNumberFormat="1" applyFont="1" applyBorder="1" applyAlignment="1">
      <alignment vertical="center"/>
    </xf>
    <xf numFmtId="164" fontId="33" fillId="2" borderId="31" xfId="2" applyNumberFormat="1" applyFont="1" applyBorder="1" applyAlignment="1">
      <alignment vertical="center"/>
    </xf>
    <xf numFmtId="0" fontId="34" fillId="2" borderId="32" xfId="2" applyFont="1" applyBorder="1" applyAlignment="1">
      <alignment vertical="top" wrapText="1"/>
    </xf>
    <xf numFmtId="0" fontId="27" fillId="2" borderId="0" xfId="2" applyFont="1" applyAlignment="1">
      <alignment vertical="center"/>
    </xf>
    <xf numFmtId="0" fontId="35" fillId="2" borderId="0" xfId="2" applyFont="1"/>
    <xf numFmtId="0" fontId="36" fillId="2" borderId="0" xfId="2" applyFont="1" applyAlignment="1">
      <alignment horizontal="left" vertical="top" wrapText="1"/>
    </xf>
    <xf numFmtId="0" fontId="31" fillId="2" borderId="0" xfId="2" applyFont="1" applyAlignment="1">
      <alignment horizontal="left"/>
    </xf>
    <xf numFmtId="0" fontId="8" fillId="2" borderId="0" xfId="2" applyFont="1" applyAlignment="1">
      <alignment horizontal="left"/>
    </xf>
    <xf numFmtId="0" fontId="20" fillId="2" borderId="0" xfId="2" applyFont="1" applyAlignment="1">
      <alignment horizontal="left"/>
    </xf>
    <xf numFmtId="0" fontId="31" fillId="2" borderId="0" xfId="2" applyFont="1" applyAlignment="1">
      <alignment vertical="center"/>
    </xf>
    <xf numFmtId="0" fontId="35" fillId="2" borderId="0" xfId="2" applyFont="1" applyAlignment="1">
      <alignment horizontal="left"/>
    </xf>
    <xf numFmtId="0" fontId="27" fillId="2" borderId="0" xfId="2" applyFont="1" applyAlignment="1">
      <alignment horizontal="left"/>
    </xf>
    <xf numFmtId="0" fontId="35" fillId="2" borderId="0" xfId="2" applyFont="1" applyAlignment="1">
      <alignment vertical="center"/>
    </xf>
    <xf numFmtId="0" fontId="37" fillId="2" borderId="0" xfId="2" applyFont="1"/>
    <xf numFmtId="0" fontId="38" fillId="2" borderId="0" xfId="2" applyFont="1"/>
    <xf numFmtId="0" fontId="30" fillId="2" borderId="0" xfId="2" applyFont="1" applyAlignment="1">
      <alignment horizontal="left"/>
    </xf>
    <xf numFmtId="0" fontId="39" fillId="2" borderId="0" xfId="2" applyFont="1"/>
    <xf numFmtId="0" fontId="40" fillId="2" borderId="0" xfId="2" applyFont="1"/>
    <xf numFmtId="0" fontId="8" fillId="2" borderId="0" xfId="2" applyFont="1" applyAlignment="1">
      <alignment vertical="center" wrapText="1"/>
    </xf>
    <xf numFmtId="0" fontId="17" fillId="2" borderId="0" xfId="2" applyFont="1"/>
    <xf numFmtId="0" fontId="41" fillId="2" borderId="0" xfId="2" applyFont="1"/>
    <xf numFmtId="0" fontId="38" fillId="2" borderId="0" xfId="2" applyFont="1" applyAlignment="1">
      <alignment horizontal="center"/>
    </xf>
    <xf numFmtId="0" fontId="42" fillId="2" borderId="0" xfId="2" applyFont="1" applyAlignment="1">
      <alignment vertical="center"/>
    </xf>
    <xf numFmtId="0" fontId="43" fillId="2" borderId="0" xfId="2" applyFont="1"/>
    <xf numFmtId="0" fontId="41" fillId="2" borderId="0" xfId="2" applyFont="1" applyAlignment="1">
      <alignment horizontal="center"/>
    </xf>
    <xf numFmtId="0" fontId="42" fillId="2" borderId="0" xfId="2" applyFont="1"/>
    <xf numFmtId="0" fontId="42" fillId="2" borderId="0" xfId="2" applyFont="1" applyAlignment="1">
      <alignment wrapText="1"/>
    </xf>
    <xf numFmtId="165" fontId="41" fillId="2" borderId="0" xfId="2" quotePrefix="1" applyNumberFormat="1" applyFont="1"/>
    <xf numFmtId="0" fontId="41" fillId="2" borderId="33" xfId="2" applyFont="1" applyBorder="1"/>
    <xf numFmtId="4" fontId="41" fillId="2" borderId="33" xfId="2" quotePrefix="1" applyNumberFormat="1" applyFont="1" applyBorder="1" applyAlignment="1">
      <alignment horizontal="center"/>
    </xf>
    <xf numFmtId="0" fontId="41" fillId="2" borderId="34" xfId="2" applyFont="1" applyBorder="1"/>
    <xf numFmtId="165" fontId="41" fillId="2" borderId="33" xfId="3" quotePrefix="1" applyNumberFormat="1" applyFont="1" applyBorder="1"/>
    <xf numFmtId="165" fontId="38" fillId="2" borderId="35" xfId="3" applyNumberFormat="1" applyFont="1" applyBorder="1"/>
    <xf numFmtId="166" fontId="41" fillId="2" borderId="0" xfId="3" applyNumberFormat="1" applyFont="1" applyBorder="1"/>
    <xf numFmtId="0" fontId="1" fillId="2" borderId="0" xfId="2" applyProtection="1">
      <protection locked="0"/>
    </xf>
    <xf numFmtId="0" fontId="38" fillId="2" borderId="0" xfId="2" applyFont="1" applyAlignment="1">
      <alignment horizontal="left"/>
    </xf>
    <xf numFmtId="0" fontId="40" fillId="2" borderId="0" xfId="2" applyFont="1" applyAlignment="1">
      <alignment horizontal="left"/>
    </xf>
    <xf numFmtId="0" fontId="46" fillId="2" borderId="0" xfId="4" applyFont="1"/>
    <xf numFmtId="0" fontId="47" fillId="2" borderId="0" xfId="4" applyFont="1"/>
    <xf numFmtId="0" fontId="42" fillId="2" borderId="0" xfId="2" applyFont="1" applyAlignment="1">
      <alignment horizontal="center"/>
    </xf>
    <xf numFmtId="15" fontId="46" fillId="2" borderId="0" xfId="4" applyNumberFormat="1" applyFont="1"/>
    <xf numFmtId="15" fontId="47" fillId="2" borderId="0" xfId="4" applyNumberFormat="1" applyFont="1"/>
    <xf numFmtId="0" fontId="47" fillId="2" borderId="36" xfId="4" applyFont="1" applyBorder="1"/>
    <xf numFmtId="0" fontId="46" fillId="2" borderId="37" xfId="4" applyFont="1" applyBorder="1"/>
    <xf numFmtId="0" fontId="47" fillId="2" borderId="37" xfId="4" applyFont="1" applyBorder="1"/>
    <xf numFmtId="164" fontId="47" fillId="2" borderId="38" xfId="5" applyFont="1" applyBorder="1"/>
    <xf numFmtId="164" fontId="47" fillId="2" borderId="0" xfId="5" applyFont="1"/>
    <xf numFmtId="0" fontId="47" fillId="2" borderId="39" xfId="4" applyFont="1" applyBorder="1"/>
    <xf numFmtId="0" fontId="48" fillId="2" borderId="0" xfId="4" applyFont="1"/>
    <xf numFmtId="164" fontId="47" fillId="2" borderId="40" xfId="5" applyFont="1" applyBorder="1"/>
    <xf numFmtId="165" fontId="50" fillId="2" borderId="40" xfId="6" applyNumberFormat="1" applyFont="1" applyFill="1" applyBorder="1"/>
    <xf numFmtId="164" fontId="50" fillId="2" borderId="40" xfId="7" applyFont="1" applyFill="1" applyBorder="1"/>
    <xf numFmtId="164" fontId="47" fillId="2" borderId="41" xfId="5" applyFont="1" applyBorder="1"/>
    <xf numFmtId="164" fontId="46" fillId="2" borderId="42" xfId="5" applyFont="1" applyBorder="1"/>
    <xf numFmtId="43" fontId="50" fillId="2" borderId="40" xfId="7" applyNumberFormat="1" applyFont="1" applyBorder="1"/>
    <xf numFmtId="164" fontId="47" fillId="2" borderId="40" xfId="7" applyFont="1" applyBorder="1"/>
    <xf numFmtId="165" fontId="46" fillId="2" borderId="42" xfId="5" applyNumberFormat="1" applyFont="1" applyBorder="1"/>
    <xf numFmtId="164" fontId="46" fillId="2" borderId="0" xfId="5" applyFont="1"/>
    <xf numFmtId="164" fontId="47" fillId="2" borderId="0" xfId="4" applyNumberFormat="1" applyFont="1"/>
    <xf numFmtId="0" fontId="47" fillId="2" borderId="0" xfId="4" applyFont="1" applyAlignment="1">
      <alignment wrapText="1"/>
    </xf>
    <xf numFmtId="164" fontId="47" fillId="2" borderId="40" xfId="4" applyNumberFormat="1" applyFont="1" applyBorder="1"/>
    <xf numFmtId="0" fontId="50" fillId="2" borderId="0" xfId="8" applyFont="1"/>
    <xf numFmtId="164" fontId="51" fillId="2" borderId="40" xfId="6" applyFont="1" applyFill="1" applyBorder="1" applyAlignment="1">
      <alignment horizontal="center"/>
    </xf>
    <xf numFmtId="164" fontId="52" fillId="2" borderId="0" xfId="5" applyFont="1"/>
    <xf numFmtId="164" fontId="47" fillId="2" borderId="39" xfId="5" applyFont="1" applyBorder="1"/>
    <xf numFmtId="43" fontId="47" fillId="2" borderId="40" xfId="5" applyNumberFormat="1" applyFont="1" applyBorder="1"/>
    <xf numFmtId="164" fontId="47" fillId="2" borderId="40" xfId="2" applyNumberFormat="1" applyFont="1" applyBorder="1"/>
    <xf numFmtId="164" fontId="46" fillId="2" borderId="40" xfId="5" applyFont="1" applyBorder="1"/>
    <xf numFmtId="165" fontId="46" fillId="2" borderId="40" xfId="5" applyNumberFormat="1" applyFont="1" applyBorder="1"/>
    <xf numFmtId="0" fontId="47" fillId="2" borderId="0" xfId="5" applyNumberFormat="1" applyFont="1"/>
    <xf numFmtId="164" fontId="47" fillId="2" borderId="43" xfId="5" applyFont="1" applyBorder="1"/>
    <xf numFmtId="0" fontId="46" fillId="2" borderId="44" xfId="4" applyFont="1" applyBorder="1"/>
    <xf numFmtId="0" fontId="47" fillId="2" borderId="44" xfId="4" applyFont="1" applyBorder="1"/>
    <xf numFmtId="165" fontId="46" fillId="2" borderId="45" xfId="5" applyNumberFormat="1" applyFont="1" applyBorder="1"/>
    <xf numFmtId="0" fontId="53" fillId="2" borderId="0" xfId="2" applyFont="1" applyAlignment="1" applyProtection="1">
      <alignment horizontal="left" vertical="top" wrapText="1"/>
      <protection locked="0"/>
    </xf>
    <xf numFmtId="164" fontId="22" fillId="2" borderId="0" xfId="7" applyFont="1" applyFill="1"/>
    <xf numFmtId="0" fontId="41" fillId="2" borderId="0" xfId="4" applyFont="1"/>
    <xf numFmtId="164" fontId="46" fillId="2" borderId="0" xfId="7" applyFont="1"/>
    <xf numFmtId="164" fontId="54" fillId="2" borderId="0" xfId="7" applyFont="1" applyFill="1"/>
    <xf numFmtId="164" fontId="55" fillId="2" borderId="0" xfId="7" applyFont="1" applyFill="1"/>
    <xf numFmtId="0" fontId="56" fillId="2" borderId="0" xfId="4" applyFont="1"/>
    <xf numFmtId="0" fontId="57" fillId="2" borderId="0" xfId="2" applyFont="1" applyAlignment="1">
      <alignment horizontal="center"/>
    </xf>
    <xf numFmtId="0" fontId="36" fillId="2" borderId="0" xfId="9" applyFont="1" applyAlignment="1">
      <alignment vertical="center"/>
    </xf>
    <xf numFmtId="0" fontId="58" fillId="2" borderId="0" xfId="9" applyFont="1" applyAlignment="1">
      <alignment vertical="center" wrapText="1"/>
    </xf>
    <xf numFmtId="0" fontId="16" fillId="2" borderId="0" xfId="9"/>
    <xf numFmtId="0" fontId="58" fillId="2" borderId="0" xfId="9" applyFont="1" applyAlignment="1">
      <alignment vertical="top" wrapText="1"/>
    </xf>
    <xf numFmtId="0" fontId="42" fillId="2" borderId="36" xfId="9" applyFont="1" applyBorder="1" applyAlignment="1">
      <alignment horizontal="center"/>
    </xf>
    <xf numFmtId="0" fontId="42" fillId="2" borderId="37" xfId="9" applyFont="1" applyBorder="1" applyAlignment="1">
      <alignment horizontal="center"/>
    </xf>
    <xf numFmtId="0" fontId="42" fillId="2" borderId="38" xfId="9" applyFont="1" applyBorder="1" applyAlignment="1">
      <alignment horizontal="center"/>
    </xf>
    <xf numFmtId="0" fontId="42" fillId="2" borderId="39" xfId="9" applyFont="1" applyBorder="1" applyAlignment="1">
      <alignment horizontal="center"/>
    </xf>
    <xf numFmtId="0" fontId="42" fillId="2" borderId="0" xfId="9" applyFont="1" applyAlignment="1">
      <alignment horizontal="center"/>
    </xf>
    <xf numFmtId="0" fontId="42" fillId="2" borderId="40" xfId="9" applyFont="1" applyBorder="1" applyAlignment="1">
      <alignment horizontal="center"/>
    </xf>
    <xf numFmtId="0" fontId="2" fillId="2" borderId="39" xfId="9" applyFont="1" applyBorder="1" applyAlignment="1">
      <alignment vertical="center"/>
    </xf>
    <xf numFmtId="0" fontId="16" fillId="2" borderId="0" xfId="9" applyAlignment="1">
      <alignment horizontal="left" vertical="center"/>
    </xf>
    <xf numFmtId="0" fontId="42" fillId="2" borderId="0" xfId="9" applyFont="1" applyAlignment="1">
      <alignment vertical="center"/>
    </xf>
    <xf numFmtId="0" fontId="16" fillId="2" borderId="40" xfId="9" applyBorder="1"/>
    <xf numFmtId="0" fontId="2" fillId="2" borderId="39" xfId="9" applyFont="1" applyBorder="1"/>
    <xf numFmtId="0" fontId="16" fillId="2" borderId="0" xfId="9" applyAlignment="1">
      <alignment horizontal="left" wrapText="1"/>
    </xf>
    <xf numFmtId="0" fontId="16" fillId="2" borderId="0" xfId="9" applyAlignment="1">
      <alignment wrapText="1"/>
    </xf>
    <xf numFmtId="0" fontId="42" fillId="2" borderId="0" xfId="9" applyFont="1" applyAlignment="1">
      <alignment wrapText="1"/>
    </xf>
    <xf numFmtId="0" fontId="42" fillId="2" borderId="39" xfId="9" applyFont="1" applyBorder="1"/>
    <xf numFmtId="0" fontId="42" fillId="2" borderId="7" xfId="9" applyFont="1" applyBorder="1" applyAlignment="1">
      <alignment horizontal="center" vertical="center" wrapText="1"/>
    </xf>
    <xf numFmtId="0" fontId="42" fillId="2" borderId="3" xfId="9" applyFont="1" applyBorder="1" applyAlignment="1">
      <alignment horizontal="center" vertical="center" wrapText="1"/>
    </xf>
    <xf numFmtId="0" fontId="42" fillId="2" borderId="46" xfId="9" applyFont="1" applyBorder="1" applyAlignment="1">
      <alignment horizontal="center" vertical="center" wrapText="1"/>
    </xf>
    <xf numFmtId="0" fontId="42" fillId="2" borderId="47" xfId="9" applyFont="1" applyBorder="1" applyAlignment="1">
      <alignment horizontal="center" vertical="center" wrapText="1"/>
    </xf>
    <xf numFmtId="0" fontId="42" fillId="2" borderId="1" xfId="9" applyFont="1" applyBorder="1" applyAlignment="1">
      <alignment horizontal="center" vertical="center" wrapText="1"/>
    </xf>
    <xf numFmtId="0" fontId="42" fillId="2" borderId="9" xfId="9" applyFont="1" applyBorder="1" applyAlignment="1">
      <alignment horizontal="center" vertical="center" wrapText="1"/>
    </xf>
    <xf numFmtId="0" fontId="16" fillId="2" borderId="0" xfId="9" applyAlignment="1">
      <alignment vertical="center"/>
    </xf>
    <xf numFmtId="0" fontId="42" fillId="2" borderId="2" xfId="9" applyFont="1" applyBorder="1" applyAlignment="1">
      <alignment horizontal="center" vertical="center" wrapText="1"/>
    </xf>
    <xf numFmtId="0" fontId="42" fillId="2" borderId="3" xfId="9" applyFont="1" applyBorder="1" applyAlignment="1">
      <alignment horizontal="center" vertical="center" wrapText="1"/>
    </xf>
    <xf numFmtId="0" fontId="42" fillId="2" borderId="48" xfId="9" applyFont="1" applyBorder="1" applyAlignment="1">
      <alignment horizontal="center" vertical="center" wrapText="1"/>
    </xf>
    <xf numFmtId="0" fontId="16" fillId="2" borderId="7" xfId="9" applyBorder="1"/>
    <xf numFmtId="0" fontId="16" fillId="2" borderId="3" xfId="9" applyBorder="1"/>
    <xf numFmtId="0" fontId="59" fillId="2" borderId="3" xfId="9" applyFont="1" applyBorder="1"/>
    <xf numFmtId="0" fontId="42" fillId="2" borderId="3" xfId="9" applyFont="1" applyBorder="1" applyAlignment="1">
      <alignment vertical="center"/>
    </xf>
    <xf numFmtId="0" fontId="16" fillId="2" borderId="8" xfId="9" applyBorder="1"/>
    <xf numFmtId="0" fontId="42" fillId="2" borderId="7" xfId="9" applyFont="1" applyBorder="1"/>
    <xf numFmtId="0" fontId="42" fillId="2" borderId="3" xfId="9" applyFont="1" applyBorder="1"/>
    <xf numFmtId="0" fontId="42" fillId="2" borderId="8" xfId="9" applyFont="1" applyBorder="1"/>
    <xf numFmtId="0" fontId="16" fillId="2" borderId="39" xfId="9" applyBorder="1"/>
    <xf numFmtId="0" fontId="60" fillId="2" borderId="39" xfId="9" applyFont="1" applyBorder="1" applyAlignment="1">
      <alignment horizontal="left" vertical="top" wrapText="1"/>
    </xf>
    <xf numFmtId="0" fontId="60" fillId="2" borderId="0" xfId="9" applyFont="1" applyAlignment="1">
      <alignment horizontal="left" vertical="top" wrapText="1"/>
    </xf>
    <xf numFmtId="0" fontId="60" fillId="2" borderId="40" xfId="9" applyFont="1" applyBorder="1" applyAlignment="1">
      <alignment horizontal="left" vertical="top" wrapText="1"/>
    </xf>
    <xf numFmtId="0" fontId="13" fillId="2" borderId="39" xfId="9" applyFont="1" applyBorder="1" applyAlignment="1">
      <alignment horizontal="center"/>
    </xf>
    <xf numFmtId="0" fontId="13" fillId="2" borderId="0" xfId="9" applyFont="1" applyAlignment="1">
      <alignment horizontal="center"/>
    </xf>
    <xf numFmtId="0" fontId="61" fillId="2" borderId="0" xfId="9" applyFont="1"/>
    <xf numFmtId="0" fontId="14" fillId="2" borderId="0" xfId="9" applyFont="1"/>
    <xf numFmtId="0" fontId="13" fillId="2" borderId="0" xfId="9" applyFont="1"/>
    <xf numFmtId="0" fontId="14" fillId="2" borderId="0" xfId="9" applyFont="1" applyAlignment="1">
      <alignment vertical="center"/>
    </xf>
    <xf numFmtId="0" fontId="14" fillId="2" borderId="40" xfId="9" applyFont="1" applyBorder="1"/>
    <xf numFmtId="0" fontId="15" fillId="2" borderId="43" xfId="9" applyFont="1" applyBorder="1" applyAlignment="1">
      <alignment horizontal="center"/>
    </xf>
    <xf numFmtId="0" fontId="15" fillId="2" borderId="44" xfId="9" applyFont="1" applyBorder="1" applyAlignment="1">
      <alignment horizontal="center"/>
    </xf>
    <xf numFmtId="0" fontId="14" fillId="2" borderId="44" xfId="9" applyFont="1" applyBorder="1"/>
    <xf numFmtId="0" fontId="15" fillId="2" borderId="44" xfId="9" applyFont="1" applyBorder="1"/>
    <xf numFmtId="0" fontId="14" fillId="2" borderId="49" xfId="9" applyFont="1" applyBorder="1"/>
    <xf numFmtId="0" fontId="4" fillId="2" borderId="0" xfId="10" applyFont="1" applyAlignment="1">
      <alignment vertical="center" wrapText="1"/>
    </xf>
    <xf numFmtId="0" fontId="4" fillId="2" borderId="0" xfId="10" applyFont="1" applyAlignment="1" applyProtection="1">
      <alignment vertical="center" wrapText="1"/>
      <protection locked="0"/>
    </xf>
    <xf numFmtId="0" fontId="7" fillId="2" borderId="0" xfId="10" applyAlignment="1" applyProtection="1">
      <alignment wrapText="1"/>
      <protection locked="0"/>
    </xf>
    <xf numFmtId="0" fontId="7" fillId="2" borderId="0" xfId="10" applyAlignment="1">
      <alignment wrapText="1"/>
    </xf>
    <xf numFmtId="0" fontId="4" fillId="2" borderId="0" xfId="10" applyFont="1" applyAlignment="1" applyProtection="1">
      <alignment vertical="top" wrapText="1"/>
      <protection locked="0"/>
    </xf>
    <xf numFmtId="0" fontId="2" fillId="2" borderId="0" xfId="10" applyFont="1" applyAlignment="1">
      <alignment horizontal="center" wrapText="1"/>
    </xf>
    <xf numFmtId="0" fontId="2" fillId="2" borderId="0" xfId="10" applyFont="1" applyAlignment="1" applyProtection="1">
      <alignment horizontal="center" wrapText="1"/>
      <protection locked="0"/>
    </xf>
    <xf numFmtId="0" fontId="2" fillId="2" borderId="0" xfId="10" applyFont="1" applyAlignment="1">
      <alignment vertical="center" wrapText="1"/>
    </xf>
    <xf numFmtId="0" fontId="7" fillId="2" borderId="0" xfId="10" applyAlignment="1" applyProtection="1">
      <alignment horizontal="left" vertical="center" wrapText="1"/>
      <protection locked="0"/>
    </xf>
    <xf numFmtId="0" fontId="2" fillId="2" borderId="0" xfId="10" applyFont="1" applyAlignment="1" applyProtection="1">
      <alignment vertical="center" wrapText="1"/>
      <protection locked="0"/>
    </xf>
    <xf numFmtId="0" fontId="2" fillId="2" borderId="0" xfId="10" applyFont="1" applyAlignment="1">
      <alignment horizontal="left" vertical="top" wrapText="1"/>
    </xf>
    <xf numFmtId="0" fontId="2" fillId="2" borderId="0" xfId="10" applyFont="1" applyAlignment="1">
      <alignment wrapText="1"/>
    </xf>
    <xf numFmtId="0" fontId="7" fillId="2" borderId="0" xfId="10" applyAlignment="1" applyProtection="1">
      <alignment horizontal="left" wrapText="1"/>
      <protection locked="0"/>
    </xf>
    <xf numFmtId="0" fontId="2" fillId="2" borderId="0" xfId="10" applyFont="1" applyAlignment="1" applyProtection="1">
      <alignment wrapText="1"/>
      <protection locked="0"/>
    </xf>
    <xf numFmtId="0" fontId="7" fillId="2" borderId="4" xfId="10" applyBorder="1" applyAlignment="1" applyProtection="1">
      <alignment horizontal="center" vertical="center" wrapText="1"/>
      <protection locked="0"/>
    </xf>
    <xf numFmtId="0" fontId="7" fillId="2" borderId="5" xfId="10" applyBorder="1" applyAlignment="1" applyProtection="1">
      <alignment horizontal="center" vertical="center" wrapText="1"/>
      <protection locked="0"/>
    </xf>
    <xf numFmtId="0" fontId="7" fillId="2" borderId="6" xfId="10" applyBorder="1" applyAlignment="1" applyProtection="1">
      <alignment horizontal="center" vertical="center" wrapText="1"/>
      <protection locked="0"/>
    </xf>
    <xf numFmtId="0" fontId="7" fillId="2" borderId="7" xfId="10" applyBorder="1" applyAlignment="1" applyProtection="1">
      <alignment horizontal="center" vertical="center" wrapText="1"/>
      <protection locked="0"/>
    </xf>
    <xf numFmtId="0" fontId="7" fillId="2" borderId="3" xfId="10" applyBorder="1" applyAlignment="1" applyProtection="1">
      <alignment horizontal="center" vertical="center" wrapText="1"/>
      <protection locked="0"/>
    </xf>
    <xf numFmtId="0" fontId="7" fillId="2" borderId="8" xfId="10" applyBorder="1" applyAlignment="1" applyProtection="1">
      <alignment horizontal="center" vertical="center" wrapText="1"/>
      <protection locked="0"/>
    </xf>
    <xf numFmtId="0" fontId="53" fillId="2" borderId="3" xfId="10" applyFont="1" applyBorder="1" applyAlignment="1" applyProtection="1">
      <alignment horizontal="center" vertical="center" wrapText="1"/>
      <protection locked="0"/>
    </xf>
    <xf numFmtId="0" fontId="17" fillId="2" borderId="3" xfId="10" applyFont="1" applyBorder="1" applyAlignment="1" applyProtection="1">
      <alignment horizontal="center" vertical="center" wrapText="1"/>
      <protection locked="0"/>
    </xf>
    <xf numFmtId="0" fontId="17" fillId="2" borderId="8" xfId="10" applyFont="1" applyBorder="1" applyAlignment="1" applyProtection="1">
      <alignment horizontal="center" vertical="center" wrapText="1"/>
      <protection locked="0"/>
    </xf>
    <xf numFmtId="0" fontId="63" fillId="2" borderId="50" xfId="11" applyFont="1" applyBorder="1" applyAlignment="1">
      <alignment horizontal="left" wrapText="1"/>
    </xf>
    <xf numFmtId="0" fontId="63" fillId="2" borderId="51" xfId="11" applyFont="1" applyBorder="1" applyAlignment="1">
      <alignment horizontal="left" wrapText="1"/>
    </xf>
    <xf numFmtId="0" fontId="63" fillId="2" borderId="52" xfId="11" applyFont="1" applyBorder="1" applyAlignment="1">
      <alignment horizontal="left" wrapText="1"/>
    </xf>
    <xf numFmtId="0" fontId="7" fillId="2" borderId="7" xfId="10" applyBorder="1" applyAlignment="1" applyProtection="1">
      <alignment vertical="top" wrapText="1"/>
      <protection locked="0"/>
    </xf>
    <xf numFmtId="164" fontId="7" fillId="2" borderId="3" xfId="6" applyFont="1" applyBorder="1" applyAlignment="1" applyProtection="1">
      <alignment vertical="top" wrapText="1"/>
      <protection locked="0"/>
    </xf>
    <xf numFmtId="14" fontId="7" fillId="2" borderId="3" xfId="10" applyNumberFormat="1" applyBorder="1" applyAlignment="1" applyProtection="1">
      <alignment vertical="top" wrapText="1"/>
      <protection locked="0"/>
    </xf>
    <xf numFmtId="0" fontId="7" fillId="2" borderId="3" xfId="10" applyBorder="1" applyAlignment="1" applyProtection="1">
      <alignment wrapText="1"/>
      <protection locked="0"/>
    </xf>
    <xf numFmtId="164" fontId="7" fillId="2" borderId="3" xfId="6" applyFont="1" applyBorder="1" applyAlignment="1" applyProtection="1">
      <alignment wrapText="1"/>
      <protection locked="0"/>
    </xf>
    <xf numFmtId="164" fontId="7" fillId="2" borderId="8" xfId="6" applyFont="1" applyBorder="1" applyAlignment="1" applyProtection="1">
      <alignment wrapText="1"/>
      <protection locked="0"/>
    </xf>
    <xf numFmtId="14" fontId="7" fillId="2" borderId="3" xfId="10" applyNumberFormat="1" applyBorder="1" applyAlignment="1" applyProtection="1">
      <alignment wrapText="1"/>
      <protection locked="0"/>
    </xf>
    <xf numFmtId="0" fontId="7" fillId="2" borderId="7" xfId="10" applyBorder="1" applyAlignment="1" applyProtection="1">
      <alignment wrapText="1"/>
      <protection locked="0"/>
    </xf>
    <xf numFmtId="164" fontId="7" fillId="2" borderId="0" xfId="6" applyFont="1" applyBorder="1" applyAlignment="1" applyProtection="1">
      <alignment wrapText="1"/>
      <protection locked="0"/>
    </xf>
    <xf numFmtId="0" fontId="7" fillId="2" borderId="53" xfId="10" applyBorder="1" applyAlignment="1" applyProtection="1">
      <alignment vertical="top" wrapText="1"/>
      <protection locked="0"/>
    </xf>
    <xf numFmtId="164" fontId="7" fillId="2" borderId="1" xfId="6" applyFont="1" applyBorder="1" applyAlignment="1" applyProtection="1">
      <alignment vertical="top" wrapText="1"/>
      <protection locked="0"/>
    </xf>
    <xf numFmtId="14" fontId="7" fillId="2" borderId="1" xfId="10" applyNumberFormat="1" applyBorder="1" applyAlignment="1" applyProtection="1">
      <alignment vertical="top" wrapText="1"/>
      <protection locked="0"/>
    </xf>
    <xf numFmtId="0" fontId="7" fillId="2" borderId="1" xfId="10" applyBorder="1" applyAlignment="1" applyProtection="1">
      <alignment wrapText="1"/>
      <protection locked="0"/>
    </xf>
    <xf numFmtId="164" fontId="7" fillId="2" borderId="1" xfId="6" applyFont="1" applyBorder="1" applyAlignment="1" applyProtection="1">
      <alignment wrapText="1"/>
      <protection locked="0"/>
    </xf>
    <xf numFmtId="164" fontId="7" fillId="2" borderId="9" xfId="6" applyFont="1" applyBorder="1" applyAlignment="1" applyProtection="1">
      <alignment wrapText="1"/>
      <protection locked="0"/>
    </xf>
    <xf numFmtId="0" fontId="7" fillId="2" borderId="54" xfId="10" applyBorder="1" applyAlignment="1" applyProtection="1">
      <alignment vertical="top" wrapText="1"/>
      <protection locked="0"/>
    </xf>
    <xf numFmtId="164" fontId="7" fillId="2" borderId="30" xfId="6" applyFont="1" applyBorder="1" applyAlignment="1" applyProtection="1">
      <alignment vertical="top" wrapText="1"/>
      <protection locked="0"/>
    </xf>
    <xf numFmtId="14" fontId="7" fillId="2" borderId="30" xfId="10" applyNumberFormat="1" applyBorder="1" applyAlignment="1" applyProtection="1">
      <alignment vertical="top" wrapText="1"/>
      <protection locked="0"/>
    </xf>
    <xf numFmtId="0" fontId="7" fillId="2" borderId="30" xfId="10" applyBorder="1" applyAlignment="1" applyProtection="1">
      <alignment wrapText="1"/>
      <protection locked="0"/>
    </xf>
    <xf numFmtId="164" fontId="7" fillId="2" borderId="30" xfId="6" applyFont="1" applyBorder="1" applyAlignment="1" applyProtection="1">
      <alignment wrapText="1"/>
      <protection locked="0"/>
    </xf>
    <xf numFmtId="164" fontId="7" fillId="2" borderId="55" xfId="6" applyFont="1" applyBorder="1" applyAlignment="1" applyProtection="1">
      <alignment wrapText="1"/>
      <protection locked="0"/>
    </xf>
    <xf numFmtId="0" fontId="7" fillId="2" borderId="56" xfId="10" applyBorder="1" applyAlignment="1" applyProtection="1">
      <alignment vertical="top" wrapText="1"/>
      <protection locked="0"/>
    </xf>
    <xf numFmtId="164" fontId="7" fillId="2" borderId="2" xfId="6" applyFont="1" applyBorder="1" applyAlignment="1" applyProtection="1">
      <alignment vertical="top" wrapText="1"/>
      <protection locked="0"/>
    </xf>
    <xf numFmtId="14" fontId="7" fillId="2" borderId="2" xfId="10" applyNumberFormat="1" applyBorder="1" applyAlignment="1" applyProtection="1">
      <alignment vertical="top" wrapText="1"/>
      <protection locked="0"/>
    </xf>
    <xf numFmtId="0" fontId="7" fillId="2" borderId="2" xfId="10" applyBorder="1" applyAlignment="1" applyProtection="1">
      <alignment wrapText="1"/>
      <protection locked="0"/>
    </xf>
    <xf numFmtId="164" fontId="7" fillId="2" borderId="2" xfId="6" applyFont="1" applyBorder="1" applyAlignment="1" applyProtection="1">
      <alignment wrapText="1"/>
      <protection locked="0"/>
    </xf>
    <xf numFmtId="164" fontId="7" fillId="2" borderId="48" xfId="6" applyFont="1" applyBorder="1" applyAlignment="1" applyProtection="1">
      <alignment wrapText="1"/>
      <protection locked="0"/>
    </xf>
    <xf numFmtId="0" fontId="7" fillId="2" borderId="7" xfId="10" applyBorder="1" applyAlignment="1" applyProtection="1">
      <alignment horizontal="left" wrapText="1"/>
      <protection locked="0"/>
    </xf>
    <xf numFmtId="0" fontId="7" fillId="2" borderId="7" xfId="10" applyBorder="1" applyAlignment="1" applyProtection="1">
      <alignment horizontal="left" vertical="top" wrapText="1"/>
      <protection locked="0"/>
    </xf>
    <xf numFmtId="0" fontId="7" fillId="2" borderId="53" xfId="10" applyBorder="1" applyAlignment="1" applyProtection="1">
      <alignment horizontal="left" vertical="top" wrapText="1"/>
      <protection locked="0"/>
    </xf>
    <xf numFmtId="0" fontId="7" fillId="2" borderId="54" xfId="10" applyBorder="1" applyAlignment="1" applyProtection="1">
      <alignment horizontal="left" vertical="top" wrapText="1"/>
      <protection locked="0"/>
    </xf>
    <xf numFmtId="0" fontId="7" fillId="2" borderId="56" xfId="10" applyBorder="1" applyAlignment="1" applyProtection="1">
      <alignment horizontal="left" vertical="top" wrapText="1"/>
      <protection locked="0"/>
    </xf>
    <xf numFmtId="0" fontId="7" fillId="2" borderId="57" xfId="10" applyBorder="1" applyAlignment="1" applyProtection="1">
      <alignment vertical="top" wrapText="1"/>
      <protection locked="0"/>
    </xf>
    <xf numFmtId="164" fontId="7" fillId="2" borderId="58" xfId="6" applyFont="1" applyBorder="1" applyAlignment="1" applyProtection="1">
      <alignment vertical="top" wrapText="1"/>
      <protection locked="0"/>
    </xf>
    <xf numFmtId="0" fontId="17" fillId="2" borderId="3" xfId="10" applyFont="1" applyBorder="1" applyAlignment="1" applyProtection="1">
      <alignment wrapText="1"/>
      <protection locked="0"/>
    </xf>
    <xf numFmtId="0" fontId="64" fillId="2" borderId="26" xfId="10" applyFont="1" applyBorder="1" applyAlignment="1" applyProtection="1">
      <alignment wrapText="1"/>
      <protection locked="0"/>
    </xf>
    <xf numFmtId="164" fontId="2" fillId="2" borderId="27" xfId="10" applyNumberFormat="1" applyFont="1" applyBorder="1" applyAlignment="1" applyProtection="1">
      <alignment wrapText="1"/>
      <protection locked="0"/>
    </xf>
    <xf numFmtId="0" fontId="7" fillId="2" borderId="27" xfId="10" applyBorder="1" applyAlignment="1" applyProtection="1">
      <alignment wrapText="1"/>
      <protection locked="0"/>
    </xf>
    <xf numFmtId="164" fontId="2" fillId="2" borderId="28" xfId="10" applyNumberFormat="1" applyFont="1" applyBorder="1" applyAlignment="1" applyProtection="1">
      <alignment wrapText="1"/>
      <protection locked="0"/>
    </xf>
    <xf numFmtId="164" fontId="2" fillId="2" borderId="0" xfId="10" applyNumberFormat="1" applyFont="1" applyAlignment="1">
      <alignment wrapText="1"/>
    </xf>
    <xf numFmtId="0" fontId="7" fillId="2" borderId="0" xfId="10" applyAlignment="1" applyProtection="1">
      <alignment horizontal="left" vertical="center" wrapText="1"/>
      <protection locked="0"/>
    </xf>
    <xf numFmtId="0" fontId="65" fillId="2" borderId="0" xfId="11" applyFont="1"/>
    <xf numFmtId="0" fontId="56" fillId="2" borderId="0" xfId="11" applyFont="1"/>
    <xf numFmtId="0" fontId="66" fillId="2" borderId="0" xfId="11" applyFont="1"/>
    <xf numFmtId="164" fontId="67" fillId="2" borderId="0" xfId="6" applyFont="1" applyBorder="1"/>
  </cellXfs>
  <cellStyles count="12">
    <cellStyle name="Comma" xfId="1" builtinId="3"/>
    <cellStyle name="Comma 10 2" xfId="7" xr:uid="{E4ECE103-F35F-4306-91C6-EFF6F0374D2A}"/>
    <cellStyle name="Comma 2" xfId="3" xr:uid="{D913B887-B178-4B35-8047-B590D2894C08}"/>
    <cellStyle name="Comma 2 40" xfId="5" xr:uid="{333D62FF-EDD0-488F-8F0F-AD1D5F82F18D}"/>
    <cellStyle name="Comma 4 10" xfId="6" xr:uid="{3B89E5EB-12AF-4849-B746-9CAA24BDF68A}"/>
    <cellStyle name="Normal" xfId="0" builtinId="0"/>
    <cellStyle name="Normal 2" xfId="2" xr:uid="{8860947C-7BA6-4E64-B174-1CAC416132F1}"/>
    <cellStyle name="Normal 2 2" xfId="4" xr:uid="{405E0354-0328-4220-9E75-5191B39863B8}"/>
    <cellStyle name="Normal 2 3" xfId="10" xr:uid="{9FD30A2A-EE3D-45B6-90F8-4C86AF3A68D3}"/>
    <cellStyle name="Normal 3" xfId="9" xr:uid="{BEB5D8FB-2061-4758-A7B8-C03B29EDDC32}"/>
    <cellStyle name="Normal 4" xfId="11" xr:uid="{5B637912-37A5-4356-852F-CE127796F949}"/>
    <cellStyle name="Normal 4 9" xfId="8" xr:uid="{669A99FE-481C-4BF2-ACD7-80028559BADD}"/>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438980</xdr:colOff>
      <xdr:row>10</xdr:row>
      <xdr:rowOff>157369</xdr:rowOff>
    </xdr:from>
    <xdr:to>
      <xdr:col>6</xdr:col>
      <xdr:colOff>265043</xdr:colOff>
      <xdr:row>12</xdr:row>
      <xdr:rowOff>149087</xdr:rowOff>
    </xdr:to>
    <xdr:sp macro="" textlink="">
      <xdr:nvSpPr>
        <xdr:cNvPr id="2" name="TextBox 1">
          <a:extLst>
            <a:ext uri="{FF2B5EF4-FFF2-40B4-BE49-F238E27FC236}">
              <a16:creationId xmlns:a16="http://schemas.microsoft.com/office/drawing/2014/main" id="{A868BD49-FDC5-434B-B98F-C3DF091E56C4}"/>
            </a:ext>
          </a:extLst>
        </xdr:cNvPr>
        <xdr:cNvSpPr txBox="1"/>
      </xdr:nvSpPr>
      <xdr:spPr>
        <a:xfrm>
          <a:off x="4239455" y="2233819"/>
          <a:ext cx="2150163" cy="4489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2000">
              <a:effectLst>
                <a:glow rad="127000">
                  <a:schemeClr val="accent1">
                    <a:alpha val="68000"/>
                  </a:schemeClr>
                </a:glow>
              </a:effectLst>
            </a:rPr>
            <a:t>NO TRANSACTION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ement%20of%20Cash%20Flow%20-%201st%20Quarter%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20Cash%20Advance\2023%20CASH%20ADVANCE\00.%20CASH%20ADVANCE%20BALANCES\2023%20CASH%20ADVANCE%20UPDATED%20BALANCE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vin - PEO"/>
      <sheetName val="alvin - Office"/>
      <sheetName val="ana-hospitals 1%"/>
      <sheetName val="ana-hospital 5%"/>
      <sheetName val="ana-hospitals"/>
      <sheetName val="ana-offices"/>
      <sheetName val="clarisa-contractors"/>
      <sheetName val="SCHEDULE other payables"/>
      <sheetName val="DUE TO PHILHEALTH"/>
      <sheetName val="DUE TO PAG IBIG "/>
      <sheetName val="SCHEDULE gsis"/>
      <sheetName val="Government equity 2022"/>
      <sheetName val="Sheet3"/>
      <sheetName val="Analysis"/>
      <sheetName val="NOTE"/>
      <sheetName val="financial position"/>
      <sheetName val="detailedposition.edited"/>
      <sheetName val="financial performance"/>
      <sheetName val="DETAILED.financial performance"/>
      <sheetName val="CASH FLOW"/>
      <sheetName val="PRE DEC"/>
      <sheetName val="rrr"/>
      <sheetName val="cash iv vaults"/>
      <sheetName val="Cashinbanks "/>
      <sheetName val="timedeposit"/>
      <sheetName val="receivables"/>
      <sheetName val="INTEREST RECEIVABLE"/>
      <sheetName val="LOANS RECEIVABLE"/>
      <sheetName val="receivables-2"/>
      <sheetName val="due from other funds"/>
      <sheetName val="OTHER RECEIVABLES"/>
      <sheetName val="OTHER RECEIVABLE-PENALTIES "/>
      <sheetName val="inventories "/>
      <sheetName val="advances to contractors "/>
      <sheetName val="current liabilities"/>
      <sheetName val="loans payable"/>
      <sheetName val="duetoNGAS"/>
      <sheetName val="DuetoLGU  "/>
      <sheetName val="due to other funds"/>
      <sheetName val="TRUST LIABILITES"/>
      <sheetName val="GUARANTY DEPOSIT"/>
      <sheetName val="Deferred Real Property Tax )"/>
      <sheetName val="summary prePOST"/>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4">
          <cell r="J14">
            <v>4239384186.7299995</v>
          </cell>
        </row>
      </sheetData>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EMBER2022"/>
      <sheetName val="4thQTR  final"/>
      <sheetName val="january 2023"/>
      <sheetName val="february 2023 "/>
      <sheetName val="march 2023"/>
      <sheetName val="1stQTR 2023"/>
      <sheetName val="1stQTR 2023 DILG"/>
      <sheetName val="Form 12 - UCA"/>
      <sheetName val="APRIL 2023"/>
    </sheetNames>
    <sheetDataSet>
      <sheetData sheetId="0" refreshError="1"/>
      <sheetData sheetId="1" refreshError="1"/>
      <sheetData sheetId="2" refreshError="1"/>
      <sheetData sheetId="3" refreshError="1"/>
      <sheetData sheetId="4" refreshError="1"/>
      <sheetData sheetId="5" refreshError="1"/>
      <sheetData sheetId="6" refreshError="1">
        <row r="99">
          <cell r="A99" t="str">
            <v>Rachel S. Jose</v>
          </cell>
          <cell r="D99">
            <v>44952</v>
          </cell>
        </row>
        <row r="100">
          <cell r="A100" t="str">
            <v>Ma. Richelle M. Raguindin</v>
          </cell>
          <cell r="D100">
            <v>45014</v>
          </cell>
        </row>
        <row r="101">
          <cell r="A101" t="str">
            <v>Christine Joy C. Santos</v>
          </cell>
          <cell r="D101">
            <v>44957</v>
          </cell>
        </row>
        <row r="102">
          <cell r="A102" t="str">
            <v>Alex F. Ferrer</v>
          </cell>
          <cell r="B102">
            <v>0</v>
          </cell>
        </row>
        <row r="103">
          <cell r="A103" t="str">
            <v>Wilfreda Vicente</v>
          </cell>
          <cell r="B103">
            <v>138300</v>
          </cell>
          <cell r="D103">
            <v>44952</v>
          </cell>
        </row>
        <row r="104">
          <cell r="A104" t="str">
            <v>Emilio Samson</v>
          </cell>
          <cell r="B104">
            <v>0</v>
          </cell>
        </row>
        <row r="105">
          <cell r="A105" t="str">
            <v>Marilyn M. Estrada</v>
          </cell>
          <cell r="B105">
            <v>0</v>
          </cell>
        </row>
        <row r="106">
          <cell r="A106" t="str">
            <v>Evan Gladish P. Domalanta</v>
          </cell>
          <cell r="B106">
            <v>-9.276845958083868E-11</v>
          </cell>
        </row>
        <row r="107">
          <cell r="A107" t="str">
            <v>Josephine L. Bonifacio</v>
          </cell>
          <cell r="B107">
            <v>-7.2759576141834259E-12</v>
          </cell>
        </row>
        <row r="108">
          <cell r="A108" t="str">
            <v>Romeo Ignacio</v>
          </cell>
          <cell r="B108">
            <v>0</v>
          </cell>
        </row>
        <row r="111">
          <cell r="A111" t="str">
            <v>Joan Paulyn Patron</v>
          </cell>
          <cell r="B111">
            <v>-1.1596057447604835E-11</v>
          </cell>
        </row>
        <row r="112">
          <cell r="A112" t="str">
            <v>Jessieca Rosario</v>
          </cell>
          <cell r="B112">
            <v>0</v>
          </cell>
        </row>
        <row r="113">
          <cell r="A113" t="str">
            <v>Melody Claire Sison</v>
          </cell>
          <cell r="B113">
            <v>0</v>
          </cell>
        </row>
        <row r="114">
          <cell r="A114" t="str">
            <v>Alex Sevilla</v>
          </cell>
          <cell r="D114">
            <v>44985</v>
          </cell>
        </row>
        <row r="115">
          <cell r="A115" t="str">
            <v>Christopher Dioquino</v>
          </cell>
          <cell r="B115">
            <v>-7.2759576141834259E-12</v>
          </cell>
        </row>
        <row r="116">
          <cell r="A116" t="str">
            <v>Bronson Gallego</v>
          </cell>
          <cell r="B116">
            <v>0</v>
          </cell>
        </row>
        <row r="118">
          <cell r="D118">
            <v>44931</v>
          </cell>
        </row>
        <row r="120">
          <cell r="D120">
            <v>44986</v>
          </cell>
        </row>
        <row r="121">
          <cell r="A121" t="str">
            <v>Nely Pioquinto</v>
          </cell>
          <cell r="D121">
            <v>44979</v>
          </cell>
        </row>
        <row r="122">
          <cell r="A122"/>
          <cell r="B122"/>
        </row>
        <row r="123">
          <cell r="A123"/>
          <cell r="B123"/>
        </row>
        <row r="124">
          <cell r="A124"/>
          <cell r="B124"/>
        </row>
        <row r="125">
          <cell r="A125"/>
          <cell r="B125"/>
        </row>
        <row r="126">
          <cell r="D126">
            <v>44893</v>
          </cell>
        </row>
        <row r="127">
          <cell r="A127" t="str">
            <v>Edwin B. Sison</v>
          </cell>
          <cell r="D127">
            <v>44882</v>
          </cell>
        </row>
        <row r="128">
          <cell r="A128"/>
          <cell r="B128"/>
        </row>
        <row r="129">
          <cell r="A129"/>
          <cell r="B129"/>
        </row>
        <row r="131">
          <cell r="A131" t="str">
            <v>Atty. Korena Ces Cueva</v>
          </cell>
          <cell r="D131">
            <v>44889</v>
          </cell>
        </row>
        <row r="132">
          <cell r="A132" t="str">
            <v>Cristy Ubando</v>
          </cell>
          <cell r="B132">
            <v>0</v>
          </cell>
        </row>
        <row r="133">
          <cell r="A133" t="str">
            <v>Dalisay Moya</v>
          </cell>
          <cell r="B133">
            <v>5.8211213627146208E-12</v>
          </cell>
        </row>
        <row r="134">
          <cell r="A134" t="str">
            <v>Dr. Cielo Almoite</v>
          </cell>
          <cell r="B134">
            <v>0</v>
          </cell>
        </row>
        <row r="135">
          <cell r="A135" t="str">
            <v>Engr. Alberto Cabrera</v>
          </cell>
          <cell r="D135">
            <v>44937</v>
          </cell>
        </row>
        <row r="136">
          <cell r="A136" t="str">
            <v>Rowena Ignacio</v>
          </cell>
          <cell r="B136">
            <v>0</v>
          </cell>
        </row>
        <row r="137">
          <cell r="A137" t="str">
            <v>Ruby Bernardino</v>
          </cell>
          <cell r="B137">
            <v>28000</v>
          </cell>
          <cell r="D137">
            <v>44984</v>
          </cell>
        </row>
        <row r="138">
          <cell r="A138" t="str">
            <v>Verna Nava-Perez</v>
          </cell>
          <cell r="B138">
            <v>83000</v>
          </cell>
          <cell r="D138">
            <v>45007</v>
          </cell>
        </row>
        <row r="139">
          <cell r="A139" t="str">
            <v>Beatriz Lutrania</v>
          </cell>
          <cell r="B139">
            <v>0</v>
          </cell>
        </row>
        <row r="140">
          <cell r="A140" t="str">
            <v>Mary Ann Abrigo</v>
          </cell>
          <cell r="B140">
            <v>0</v>
          </cell>
        </row>
        <row r="141">
          <cell r="A141" t="str">
            <v>Christine Patayan</v>
          </cell>
          <cell r="B141">
            <v>0</v>
          </cell>
        </row>
        <row r="142">
          <cell r="A142" t="str">
            <v>Lecel Aquino</v>
          </cell>
          <cell r="B142">
            <v>0</v>
          </cell>
        </row>
        <row r="143">
          <cell r="A143" t="str">
            <v>Rhodyn Luchinvar Oro</v>
          </cell>
          <cell r="B143">
            <v>0</v>
          </cell>
        </row>
        <row r="144">
          <cell r="A144" t="str">
            <v>Christina C. Alcantara</v>
          </cell>
          <cell r="B144">
            <v>0</v>
          </cell>
        </row>
        <row r="145">
          <cell r="A145" t="str">
            <v xml:space="preserve"> Amadeo Veras</v>
          </cell>
          <cell r="D145">
            <v>44929</v>
          </cell>
        </row>
        <row r="146">
          <cell r="A146" t="str">
            <v>Ellsworth G. Gonzalez</v>
          </cell>
          <cell r="D146">
            <v>44985</v>
          </cell>
        </row>
        <row r="147">
          <cell r="A147" t="str">
            <v>Evelyn Dismaya</v>
          </cell>
          <cell r="D147">
            <v>44994</v>
          </cell>
        </row>
        <row r="148">
          <cell r="A148" t="str">
            <v>Joan Paulyn Patron</v>
          </cell>
          <cell r="D148">
            <v>44993</v>
          </cell>
        </row>
        <row r="149">
          <cell r="A149" t="str">
            <v>Antonio DR. Santos</v>
          </cell>
          <cell r="D149">
            <v>44994</v>
          </cell>
        </row>
        <row r="150">
          <cell r="A150" t="str">
            <v>Josephine Bonifacio</v>
          </cell>
          <cell r="D150">
            <v>44986</v>
          </cell>
        </row>
        <row r="151">
          <cell r="A151" t="str">
            <v>Ma. Cynthia Encarnita Vila</v>
          </cell>
          <cell r="D151">
            <v>44993</v>
          </cell>
        </row>
        <row r="152">
          <cell r="A152" t="str">
            <v>Maria Virginia Jaile De Leon</v>
          </cell>
          <cell r="B152">
            <v>149600</v>
          </cell>
          <cell r="D152">
            <v>45014</v>
          </cell>
        </row>
        <row r="153">
          <cell r="A153" t="str">
            <v>Nathaniel Joel Daroy</v>
          </cell>
          <cell r="B153">
            <v>267600</v>
          </cell>
          <cell r="D153">
            <v>45007</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E907F-80D6-48C2-9471-C5EF5E562FAA}">
  <dimension ref="A1:K139"/>
  <sheetViews>
    <sheetView view="pageBreakPreview" topLeftCell="A56" zoomScale="115" zoomScaleNormal="115" zoomScaleSheetLayoutView="115" workbookViewId="0">
      <selection activeCell="D64" sqref="D64"/>
    </sheetView>
  </sheetViews>
  <sheetFormatPr defaultColWidth="8.7109375" defaultRowHeight="15"/>
  <cols>
    <col min="1" max="1" width="20.28515625" style="243" customWidth="1"/>
    <col min="2" max="2" width="15.7109375" style="243" customWidth="1"/>
    <col min="3" max="3" width="13.28515625" style="243" customWidth="1"/>
    <col min="4" max="4" width="33" style="243" customWidth="1"/>
    <col min="5" max="6" width="15.85546875" style="243" customWidth="1"/>
    <col min="7" max="7" width="14.28515625" style="243" customWidth="1"/>
    <col min="8" max="8" width="13.140625" style="243" customWidth="1"/>
    <col min="9" max="9" width="12.42578125" style="243" customWidth="1"/>
    <col min="10" max="10" width="15.85546875" style="243" customWidth="1"/>
    <col min="11" max="11" width="12" style="244" bestFit="1" customWidth="1"/>
    <col min="12" max="16384" width="8.7109375" style="244"/>
  </cols>
  <sheetData>
    <row r="1" spans="1:10" ht="18">
      <c r="A1" s="241" t="s">
        <v>169</v>
      </c>
      <c r="B1" s="242"/>
      <c r="C1" s="242"/>
      <c r="D1" s="242"/>
      <c r="E1" s="242"/>
    </row>
    <row r="2" spans="1:10">
      <c r="A2" s="245"/>
      <c r="B2" s="245"/>
      <c r="C2" s="245"/>
      <c r="D2" s="245"/>
      <c r="E2" s="245"/>
    </row>
    <row r="3" spans="1:10">
      <c r="A3" s="246" t="s">
        <v>170</v>
      </c>
      <c r="B3" s="246"/>
      <c r="C3" s="246"/>
      <c r="D3" s="246"/>
      <c r="E3" s="246"/>
      <c r="F3" s="246"/>
      <c r="G3" s="246"/>
      <c r="H3" s="246"/>
      <c r="I3" s="246"/>
      <c r="J3" s="246"/>
    </row>
    <row r="4" spans="1:10">
      <c r="A4" s="247"/>
      <c r="B4" s="247"/>
      <c r="C4" s="247"/>
      <c r="D4" s="247"/>
      <c r="E4" s="247"/>
      <c r="F4" s="247"/>
      <c r="G4" s="247"/>
      <c r="H4" s="247"/>
      <c r="I4" s="247"/>
      <c r="J4" s="247"/>
    </row>
    <row r="5" spans="1:10">
      <c r="A5" s="248" t="s">
        <v>22</v>
      </c>
      <c r="B5" s="249"/>
      <c r="C5" s="250"/>
      <c r="D5" s="248" t="s">
        <v>2</v>
      </c>
      <c r="E5" s="249">
        <v>2023</v>
      </c>
    </row>
    <row r="6" spans="1:10">
      <c r="A6" s="251" t="s">
        <v>171</v>
      </c>
      <c r="B6" s="251"/>
      <c r="D6" s="252" t="s">
        <v>3</v>
      </c>
      <c r="E6" s="253">
        <v>1</v>
      </c>
    </row>
    <row r="7" spans="1:10" ht="15.95" customHeight="1" thickBot="1">
      <c r="A7" s="254"/>
      <c r="D7" s="254"/>
    </row>
    <row r="8" spans="1:10">
      <c r="A8" s="255" t="s">
        <v>172</v>
      </c>
      <c r="B8" s="256" t="s">
        <v>173</v>
      </c>
      <c r="C8" s="256" t="s">
        <v>174</v>
      </c>
      <c r="D8" s="256" t="s">
        <v>175</v>
      </c>
      <c r="E8" s="256" t="s">
        <v>176</v>
      </c>
      <c r="F8" s="256"/>
      <c r="G8" s="256"/>
      <c r="H8" s="256"/>
      <c r="I8" s="256"/>
      <c r="J8" s="257"/>
    </row>
    <row r="9" spans="1:10">
      <c r="A9" s="258"/>
      <c r="B9" s="259"/>
      <c r="C9" s="259"/>
      <c r="D9" s="259"/>
      <c r="E9" s="259" t="s">
        <v>177</v>
      </c>
      <c r="F9" s="259"/>
      <c r="G9" s="259"/>
      <c r="H9" s="259" t="s">
        <v>178</v>
      </c>
      <c r="I9" s="259"/>
      <c r="J9" s="260"/>
    </row>
    <row r="10" spans="1:10">
      <c r="A10" s="258"/>
      <c r="B10" s="259"/>
      <c r="C10" s="259"/>
      <c r="D10" s="259"/>
      <c r="E10" s="261" t="s">
        <v>179</v>
      </c>
      <c r="F10" s="262" t="s">
        <v>180</v>
      </c>
      <c r="G10" s="262" t="s">
        <v>181</v>
      </c>
      <c r="H10" s="262" t="s">
        <v>182</v>
      </c>
      <c r="I10" s="262" t="s">
        <v>183</v>
      </c>
      <c r="J10" s="263" t="s">
        <v>184</v>
      </c>
    </row>
    <row r="11" spans="1:10">
      <c r="A11" s="264" t="s">
        <v>185</v>
      </c>
      <c r="B11" s="265"/>
      <c r="C11" s="265"/>
      <c r="D11" s="265"/>
      <c r="E11" s="265"/>
      <c r="F11" s="265"/>
      <c r="G11" s="265"/>
      <c r="H11" s="265"/>
      <c r="I11" s="265"/>
      <c r="J11" s="266"/>
    </row>
    <row r="12" spans="1:10" ht="104.25" customHeight="1">
      <c r="A12" s="267" t="str">
        <f>'[2]1stQTR 2023 DILG'!A145</f>
        <v xml:space="preserve"> Amadeo Veras</v>
      </c>
      <c r="B12" s="268">
        <v>100000</v>
      </c>
      <c r="C12" s="269">
        <f>'[2]1stQTR 2023 DILG'!D145</f>
        <v>44929</v>
      </c>
      <c r="D12" s="270" t="s">
        <v>186</v>
      </c>
      <c r="E12" s="271">
        <v>0</v>
      </c>
      <c r="F12" s="271">
        <f>B12</f>
        <v>100000</v>
      </c>
      <c r="G12" s="271">
        <v>0</v>
      </c>
      <c r="H12" s="271">
        <v>0</v>
      </c>
      <c r="I12" s="271">
        <v>0</v>
      </c>
      <c r="J12" s="272">
        <v>0</v>
      </c>
    </row>
    <row r="13" spans="1:10" ht="60.75" customHeight="1">
      <c r="A13" s="267" t="str">
        <f>'[2]1stQTR 2023 DILG'!A114</f>
        <v>Alex Sevilla</v>
      </c>
      <c r="B13" s="268">
        <v>140000</v>
      </c>
      <c r="C13" s="269">
        <f>'[2]1stQTR 2023 DILG'!D114</f>
        <v>44985</v>
      </c>
      <c r="D13" s="270" t="s">
        <v>187</v>
      </c>
      <c r="E13" s="271">
        <v>0</v>
      </c>
      <c r="F13" s="271">
        <f>B13</f>
        <v>140000</v>
      </c>
      <c r="G13" s="271">
        <v>0</v>
      </c>
      <c r="H13" s="271">
        <v>0</v>
      </c>
      <c r="I13" s="271">
        <v>0</v>
      </c>
      <c r="J13" s="272">
        <v>0</v>
      </c>
    </row>
    <row r="14" spans="1:10" ht="60" customHeight="1">
      <c r="A14" s="267" t="str">
        <f>'[2]1stQTR 2023 DILG'!A149</f>
        <v>Antonio DR. Santos</v>
      </c>
      <c r="B14" s="268">
        <v>26200</v>
      </c>
      <c r="C14" s="269">
        <f>'[2]1stQTR 2023 DILG'!D149</f>
        <v>44994</v>
      </c>
      <c r="D14" s="270" t="s">
        <v>188</v>
      </c>
      <c r="E14" s="271">
        <v>0</v>
      </c>
      <c r="F14" s="271">
        <f>B14</f>
        <v>26200</v>
      </c>
      <c r="G14" s="271">
        <v>0</v>
      </c>
      <c r="H14" s="271">
        <v>0</v>
      </c>
      <c r="I14" s="271">
        <v>0</v>
      </c>
      <c r="J14" s="272">
        <v>0</v>
      </c>
    </row>
    <row r="15" spans="1:10" hidden="1">
      <c r="A15" s="267" t="str">
        <f>'[2]1stQTR 2023 DILG'!A102</f>
        <v>Alex F. Ferrer</v>
      </c>
      <c r="B15" s="268">
        <f>'[2]1stQTR 2023 DILG'!B102</f>
        <v>0</v>
      </c>
      <c r="C15" s="269" t="e">
        <f>'[2]1stQTR 2023 DILG'!D102</f>
        <v>#REF!</v>
      </c>
      <c r="D15" s="270">
        <v>0</v>
      </c>
      <c r="E15" s="271"/>
      <c r="F15" s="271"/>
      <c r="G15" s="271"/>
      <c r="H15" s="271"/>
      <c r="I15" s="271"/>
      <c r="J15" s="272"/>
    </row>
    <row r="16" spans="1:10" ht="43.5" customHeight="1">
      <c r="A16" s="267" t="str">
        <f>'[2]1stQTR 2023 DILG'!A131</f>
        <v>Atty. Korena Ces Cueva</v>
      </c>
      <c r="B16" s="268">
        <v>400000</v>
      </c>
      <c r="C16" s="269">
        <f>'[2]1stQTR 2023 DILG'!D131</f>
        <v>44889</v>
      </c>
      <c r="D16" s="270" t="s">
        <v>189</v>
      </c>
      <c r="E16" s="271">
        <v>0</v>
      </c>
      <c r="F16" s="271">
        <v>0</v>
      </c>
      <c r="G16" s="271">
        <f>B16</f>
        <v>400000</v>
      </c>
      <c r="H16" s="271">
        <v>0</v>
      </c>
      <c r="I16" s="271">
        <v>0</v>
      </c>
      <c r="J16" s="272">
        <v>0</v>
      </c>
    </row>
    <row r="17" spans="1:10" hidden="1">
      <c r="A17" s="267" t="str">
        <f>'[2]1stQTR 2023 DILG'!A104</f>
        <v>Emilio Samson</v>
      </c>
      <c r="B17" s="268">
        <f>'[2]1stQTR 2023 DILG'!B104</f>
        <v>0</v>
      </c>
      <c r="C17" s="269" t="e">
        <f>'[2]1stQTR 2023 DILG'!D104</f>
        <v>#REF!</v>
      </c>
      <c r="D17" s="270">
        <v>0</v>
      </c>
      <c r="E17" s="271"/>
      <c r="F17" s="271"/>
      <c r="G17" s="271"/>
      <c r="H17" s="271"/>
      <c r="I17" s="271"/>
      <c r="J17" s="272"/>
    </row>
    <row r="18" spans="1:10" hidden="1">
      <c r="A18" s="267" t="str">
        <f>'[2]1stQTR 2023 DILG'!A105</f>
        <v>Marilyn M. Estrada</v>
      </c>
      <c r="B18" s="268">
        <f>'[2]1stQTR 2023 DILG'!B105</f>
        <v>0</v>
      </c>
      <c r="C18" s="269" t="e">
        <f>'[2]1stQTR 2023 DILG'!D105</f>
        <v>#REF!</v>
      </c>
      <c r="D18" s="270">
        <v>0</v>
      </c>
      <c r="E18" s="271"/>
      <c r="F18" s="271"/>
      <c r="G18" s="271"/>
      <c r="H18" s="271"/>
      <c r="I18" s="271"/>
      <c r="J18" s="272"/>
    </row>
    <row r="19" spans="1:10" ht="30" hidden="1">
      <c r="A19" s="267" t="str">
        <f>'[2]1stQTR 2023 DILG'!A106</f>
        <v>Evan Gladish P. Domalanta</v>
      </c>
      <c r="B19" s="268">
        <f>'[2]1stQTR 2023 DILG'!B106</f>
        <v>-9.276845958083868E-11</v>
      </c>
      <c r="C19" s="269" t="e">
        <f>'[2]1stQTR 2023 DILG'!D106</f>
        <v>#REF!</v>
      </c>
      <c r="D19" s="270">
        <v>0</v>
      </c>
      <c r="E19" s="271"/>
      <c r="F19" s="271"/>
      <c r="G19" s="271"/>
      <c r="H19" s="271"/>
      <c r="I19" s="271"/>
      <c r="J19" s="272"/>
    </row>
    <row r="20" spans="1:10" ht="30" hidden="1">
      <c r="A20" s="267" t="str">
        <f>'[2]1stQTR 2023 DILG'!A107</f>
        <v>Josephine L. Bonifacio</v>
      </c>
      <c r="B20" s="268">
        <f>'[2]1stQTR 2023 DILG'!B107</f>
        <v>-7.2759576141834259E-12</v>
      </c>
      <c r="C20" s="269" t="e">
        <f>'[2]1stQTR 2023 DILG'!D107</f>
        <v>#REF!</v>
      </c>
      <c r="D20" s="270">
        <v>0</v>
      </c>
      <c r="E20" s="271"/>
      <c r="F20" s="271"/>
      <c r="G20" s="271"/>
      <c r="H20" s="271"/>
      <c r="I20" s="271"/>
      <c r="J20" s="272"/>
    </row>
    <row r="21" spans="1:10" hidden="1">
      <c r="A21" s="267" t="str">
        <f>'[2]1stQTR 2023 DILG'!A108</f>
        <v>Romeo Ignacio</v>
      </c>
      <c r="B21" s="268">
        <f>'[2]1stQTR 2023 DILG'!B108</f>
        <v>0</v>
      </c>
      <c r="C21" s="269" t="e">
        <f>'[2]1stQTR 2023 DILG'!D108</f>
        <v>#REF!</v>
      </c>
      <c r="D21" s="270">
        <v>0</v>
      </c>
      <c r="E21" s="271"/>
      <c r="F21" s="271"/>
      <c r="G21" s="271"/>
      <c r="H21" s="271"/>
      <c r="I21" s="271"/>
      <c r="J21" s="272"/>
    </row>
    <row r="22" spans="1:10" hidden="1">
      <c r="A22" s="267" t="str">
        <f>'[2]1stQTR 2023 DILG'!A111</f>
        <v>Joan Paulyn Patron</v>
      </c>
      <c r="B22" s="268">
        <f>'[2]1stQTR 2023 DILG'!B111</f>
        <v>-1.1596057447604835E-11</v>
      </c>
      <c r="C22" s="269" t="e">
        <f>'[2]1stQTR 2023 DILG'!D111</f>
        <v>#REF!</v>
      </c>
      <c r="D22" s="270">
        <v>0</v>
      </c>
      <c r="E22" s="271"/>
      <c r="F22" s="271"/>
      <c r="G22" s="271"/>
      <c r="H22" s="271"/>
      <c r="I22" s="271"/>
      <c r="J22" s="272"/>
    </row>
    <row r="23" spans="1:10" hidden="1">
      <c r="A23" s="267" t="str">
        <f>'[2]1stQTR 2023 DILG'!A112</f>
        <v>Jessieca Rosario</v>
      </c>
      <c r="B23" s="268">
        <f>'[2]1stQTR 2023 DILG'!B112</f>
        <v>0</v>
      </c>
      <c r="C23" s="269" t="e">
        <f>'[2]1stQTR 2023 DILG'!D112</f>
        <v>#REF!</v>
      </c>
      <c r="D23" s="270">
        <v>0</v>
      </c>
      <c r="E23" s="271"/>
      <c r="F23" s="271"/>
      <c r="G23" s="271"/>
      <c r="H23" s="271"/>
      <c r="I23" s="271"/>
      <c r="J23" s="272"/>
    </row>
    <row r="24" spans="1:10" hidden="1">
      <c r="A24" s="267" t="str">
        <f>'[2]1stQTR 2023 DILG'!A113</f>
        <v>Melody Claire Sison</v>
      </c>
      <c r="B24" s="268">
        <f>'[2]1stQTR 2023 DILG'!B113</f>
        <v>0</v>
      </c>
      <c r="C24" s="269" t="e">
        <f>'[2]1stQTR 2023 DILG'!D113</f>
        <v>#REF!</v>
      </c>
      <c r="D24" s="270">
        <v>0</v>
      </c>
      <c r="E24" s="271"/>
      <c r="F24" s="271"/>
      <c r="G24" s="271"/>
      <c r="H24" s="271"/>
      <c r="I24" s="271"/>
      <c r="J24" s="272"/>
    </row>
    <row r="25" spans="1:10" ht="45">
      <c r="A25" s="267" t="str">
        <f>'[2]1stQTR 2023 DILG'!A101</f>
        <v>Christine Joy C. Santos</v>
      </c>
      <c r="B25" s="268">
        <v>21200</v>
      </c>
      <c r="C25" s="269">
        <f>'[2]1stQTR 2023 DILG'!D101</f>
        <v>44957</v>
      </c>
      <c r="D25" s="270" t="s">
        <v>190</v>
      </c>
      <c r="E25" s="271">
        <v>0</v>
      </c>
      <c r="F25" s="271">
        <f>B25</f>
        <v>21200</v>
      </c>
      <c r="G25" s="271">
        <v>0</v>
      </c>
      <c r="H25" s="271">
        <v>0</v>
      </c>
      <c r="I25" s="271">
        <v>0</v>
      </c>
      <c r="J25" s="272">
        <v>0</v>
      </c>
    </row>
    <row r="26" spans="1:10" hidden="1">
      <c r="A26" s="267" t="str">
        <f>'[2]1stQTR 2023 DILG'!A115</f>
        <v>Christopher Dioquino</v>
      </c>
      <c r="B26" s="268">
        <f>'[2]1stQTR 2023 DILG'!B115</f>
        <v>-7.2759576141834259E-12</v>
      </c>
      <c r="C26" s="269" t="e">
        <f>'[2]1stQTR 2023 DILG'!D115</f>
        <v>#REF!</v>
      </c>
      <c r="D26" s="270">
        <v>0</v>
      </c>
      <c r="E26" s="271"/>
      <c r="F26" s="271"/>
      <c r="G26" s="271"/>
      <c r="H26" s="271"/>
      <c r="I26" s="271"/>
      <c r="J26" s="272"/>
    </row>
    <row r="27" spans="1:10" hidden="1">
      <c r="A27" s="267" t="str">
        <f>'[2]1stQTR 2023 DILG'!A116</f>
        <v>Bronson Gallego</v>
      </c>
      <c r="B27" s="268">
        <f>'[2]1stQTR 2023 DILG'!B116</f>
        <v>0</v>
      </c>
      <c r="C27" s="269" t="e">
        <f>'[2]1stQTR 2023 DILG'!D116</f>
        <v>#REF!</v>
      </c>
      <c r="D27" s="270">
        <v>0</v>
      </c>
      <c r="E27" s="271"/>
      <c r="F27" s="271"/>
      <c r="G27" s="271"/>
      <c r="H27" s="271"/>
      <c r="I27" s="271"/>
      <c r="J27" s="272"/>
    </row>
    <row r="28" spans="1:10" ht="43.5" customHeight="1">
      <c r="A28" s="267" t="str">
        <f>'[2]1stQTR 2023 DILG'!A127</f>
        <v>Edwin B. Sison</v>
      </c>
      <c r="B28" s="268">
        <v>150000</v>
      </c>
      <c r="C28" s="269">
        <f>'[2]1stQTR 2023 DILG'!D127</f>
        <v>44882</v>
      </c>
      <c r="D28" s="270" t="s">
        <v>191</v>
      </c>
      <c r="E28" s="271">
        <v>0</v>
      </c>
      <c r="F28" s="271">
        <v>0</v>
      </c>
      <c r="G28" s="271">
        <v>150000</v>
      </c>
      <c r="H28" s="271">
        <v>0</v>
      </c>
      <c r="I28" s="271">
        <v>0</v>
      </c>
      <c r="J28" s="272">
        <v>0</v>
      </c>
    </row>
    <row r="29" spans="1:10" ht="57.75" customHeight="1">
      <c r="A29" s="267" t="str">
        <f>'[2]1stQTR 2023 DILG'!A146</f>
        <v>Ellsworth G. Gonzalez</v>
      </c>
      <c r="B29" s="268">
        <v>140000</v>
      </c>
      <c r="C29" s="269">
        <f>'[2]1stQTR 2023 DILG'!D146</f>
        <v>44985</v>
      </c>
      <c r="D29" s="270" t="s">
        <v>187</v>
      </c>
      <c r="E29" s="271">
        <v>0</v>
      </c>
      <c r="F29" s="271">
        <f>B29</f>
        <v>140000</v>
      </c>
      <c r="G29" s="271">
        <v>0</v>
      </c>
      <c r="H29" s="271">
        <v>0</v>
      </c>
      <c r="I29" s="271">
        <v>0</v>
      </c>
      <c r="J29" s="272">
        <v>0</v>
      </c>
    </row>
    <row r="30" spans="1:10" ht="45" customHeight="1">
      <c r="A30" s="267" t="str">
        <f>'[2]1stQTR 2023 DILG'!A135</f>
        <v>Engr. Alberto Cabrera</v>
      </c>
      <c r="B30" s="268">
        <v>60000</v>
      </c>
      <c r="C30" s="269">
        <f>'[2]1stQTR 2023 DILG'!D135</f>
        <v>44937</v>
      </c>
      <c r="D30" s="270" t="s">
        <v>192</v>
      </c>
      <c r="E30" s="271">
        <v>0</v>
      </c>
      <c r="F30" s="271">
        <f>B30</f>
        <v>60000</v>
      </c>
      <c r="G30" s="271">
        <v>0</v>
      </c>
      <c r="H30" s="271">
        <v>0</v>
      </c>
      <c r="I30" s="271">
        <v>0</v>
      </c>
      <c r="J30" s="272">
        <v>0</v>
      </c>
    </row>
    <row r="31" spans="1:10" ht="30">
      <c r="A31" s="267" t="str">
        <f>'[2]1stQTR 2023 DILG'!A147</f>
        <v>Evelyn Dismaya</v>
      </c>
      <c r="B31" s="268">
        <v>200000</v>
      </c>
      <c r="C31" s="269">
        <f>'[2]1stQTR 2023 DILG'!D147</f>
        <v>44994</v>
      </c>
      <c r="D31" s="270" t="s">
        <v>193</v>
      </c>
      <c r="E31" s="271">
        <f>B31</f>
        <v>200000</v>
      </c>
      <c r="F31" s="271">
        <v>0</v>
      </c>
      <c r="G31" s="271">
        <v>0</v>
      </c>
      <c r="H31" s="271">
        <v>0</v>
      </c>
      <c r="I31" s="271">
        <v>0</v>
      </c>
      <c r="J31" s="272">
        <v>0</v>
      </c>
    </row>
    <row r="32" spans="1:10" hidden="1">
      <c r="A32" s="267">
        <f>'[2]1stQTR 2023 DILG'!A122</f>
        <v>0</v>
      </c>
      <c r="B32" s="268">
        <f>'[2]1stQTR 2023 DILG'!B122</f>
        <v>0</v>
      </c>
      <c r="C32" s="269" t="e">
        <f>'[2]1stQTR 2023 DILG'!D122</f>
        <v>#REF!</v>
      </c>
      <c r="D32" s="270">
        <v>0</v>
      </c>
      <c r="E32" s="271"/>
      <c r="F32" s="271"/>
      <c r="G32" s="271"/>
      <c r="H32" s="271"/>
      <c r="I32" s="271"/>
      <c r="J32" s="272"/>
    </row>
    <row r="33" spans="1:10" hidden="1">
      <c r="A33" s="267">
        <f>'[2]1stQTR 2023 DILG'!A123</f>
        <v>0</v>
      </c>
      <c r="B33" s="268">
        <f>'[2]1stQTR 2023 DILG'!B123</f>
        <v>0</v>
      </c>
      <c r="C33" s="269" t="e">
        <f>'[2]1stQTR 2023 DILG'!D123</f>
        <v>#REF!</v>
      </c>
      <c r="D33" s="270">
        <v>0</v>
      </c>
      <c r="E33" s="271"/>
      <c r="F33" s="271"/>
      <c r="G33" s="271"/>
      <c r="H33" s="271"/>
      <c r="I33" s="271"/>
      <c r="J33" s="272"/>
    </row>
    <row r="34" spans="1:10" hidden="1">
      <c r="A34" s="267">
        <f>'[2]1stQTR 2023 DILG'!A124</f>
        <v>0</v>
      </c>
      <c r="B34" s="268">
        <f>'[2]1stQTR 2023 DILG'!B124</f>
        <v>0</v>
      </c>
      <c r="C34" s="269" t="e">
        <f>'[2]1stQTR 2023 DILG'!D124</f>
        <v>#REF!</v>
      </c>
      <c r="D34" s="270">
        <v>0</v>
      </c>
      <c r="E34" s="271"/>
      <c r="F34" s="271"/>
      <c r="G34" s="271"/>
      <c r="H34" s="271"/>
      <c r="I34" s="271"/>
      <c r="J34" s="272"/>
    </row>
    <row r="35" spans="1:10" hidden="1">
      <c r="A35" s="267">
        <f>'[2]1stQTR 2023 DILG'!A125</f>
        <v>0</v>
      </c>
      <c r="B35" s="268">
        <f>'[2]1stQTR 2023 DILG'!B125</f>
        <v>0</v>
      </c>
      <c r="C35" s="269" t="e">
        <f>'[2]1stQTR 2023 DILG'!D125</f>
        <v>#REF!</v>
      </c>
      <c r="D35" s="270">
        <v>0</v>
      </c>
      <c r="E35" s="271"/>
      <c r="F35" s="271"/>
      <c r="G35" s="271"/>
      <c r="H35" s="271"/>
      <c r="I35" s="271"/>
      <c r="J35" s="272"/>
    </row>
    <row r="36" spans="1:10" ht="60">
      <c r="A36" s="267" t="str">
        <f>'[2]1stQTR 2023 DILG'!A148</f>
        <v>Joan Paulyn Patron</v>
      </c>
      <c r="B36" s="268">
        <v>122800</v>
      </c>
      <c r="C36" s="269">
        <f>'[2]1stQTR 2023 DILG'!D148</f>
        <v>44993</v>
      </c>
      <c r="D36" s="270" t="s">
        <v>194</v>
      </c>
      <c r="E36" s="271">
        <f>B36</f>
        <v>122800</v>
      </c>
      <c r="F36" s="271">
        <v>0</v>
      </c>
      <c r="G36" s="271">
        <v>0</v>
      </c>
      <c r="H36" s="271">
        <v>0</v>
      </c>
      <c r="I36" s="271">
        <v>0</v>
      </c>
      <c r="J36" s="272">
        <v>0</v>
      </c>
    </row>
    <row r="37" spans="1:10" ht="87.95" customHeight="1">
      <c r="A37" s="267" t="str">
        <f>'[2]1stQTR 2023 DILG'!A150</f>
        <v>Josephine Bonifacio</v>
      </c>
      <c r="B37" s="268">
        <v>247300</v>
      </c>
      <c r="C37" s="269">
        <f>'[2]1stQTR 2023 DILG'!D150</f>
        <v>44986</v>
      </c>
      <c r="D37" s="270" t="s">
        <v>195</v>
      </c>
      <c r="E37" s="271">
        <f>B37</f>
        <v>247300</v>
      </c>
      <c r="F37" s="271">
        <v>0</v>
      </c>
      <c r="G37" s="271">
        <v>0</v>
      </c>
      <c r="H37" s="271">
        <v>0</v>
      </c>
      <c r="I37" s="271">
        <v>0</v>
      </c>
      <c r="J37" s="272">
        <v>0</v>
      </c>
    </row>
    <row r="38" spans="1:10" hidden="1">
      <c r="A38" s="267">
        <f>'[2]1stQTR 2023 DILG'!A128</f>
        <v>0</v>
      </c>
      <c r="B38" s="268">
        <f>'[2]1stQTR 2023 DILG'!B128</f>
        <v>0</v>
      </c>
      <c r="C38" s="269" t="e">
        <f>'[2]1stQTR 2023 DILG'!D128</f>
        <v>#REF!</v>
      </c>
      <c r="D38" s="270">
        <v>0</v>
      </c>
      <c r="E38" s="271"/>
      <c r="F38" s="271">
        <v>0</v>
      </c>
      <c r="G38" s="271">
        <v>0</v>
      </c>
      <c r="H38" s="271">
        <v>0</v>
      </c>
      <c r="I38" s="271">
        <v>0</v>
      </c>
      <c r="J38" s="272">
        <v>0</v>
      </c>
    </row>
    <row r="39" spans="1:10" hidden="1">
      <c r="A39" s="267">
        <f>'[2]1stQTR 2023 DILG'!A129</f>
        <v>0</v>
      </c>
      <c r="B39" s="268">
        <f>'[2]1stQTR 2023 DILG'!B129</f>
        <v>0</v>
      </c>
      <c r="C39" s="269" t="e">
        <f>'[2]1stQTR 2023 DILG'!D129</f>
        <v>#REF!</v>
      </c>
      <c r="D39" s="270">
        <v>0</v>
      </c>
      <c r="E39" s="271"/>
      <c r="F39" s="271">
        <v>0</v>
      </c>
      <c r="G39" s="271">
        <v>0</v>
      </c>
      <c r="H39" s="271">
        <v>0</v>
      </c>
      <c r="I39" s="271">
        <v>0</v>
      </c>
      <c r="J39" s="272">
        <v>0</v>
      </c>
    </row>
    <row r="40" spans="1:10" ht="57.75" customHeight="1">
      <c r="A40" s="267" t="str">
        <f>'[2]1stQTR 2023 DILG'!A151</f>
        <v>Ma. Cynthia Encarnita Vila</v>
      </c>
      <c r="B40" s="268">
        <v>20975</v>
      </c>
      <c r="C40" s="269">
        <f>'[2]1stQTR 2023 DILG'!D151</f>
        <v>44993</v>
      </c>
      <c r="D40" s="270" t="s">
        <v>196</v>
      </c>
      <c r="E40" s="271">
        <f>B40</f>
        <v>20975</v>
      </c>
      <c r="F40" s="271">
        <v>0</v>
      </c>
      <c r="G40" s="271">
        <v>0</v>
      </c>
      <c r="H40" s="271">
        <v>0</v>
      </c>
      <c r="I40" s="271">
        <v>0</v>
      </c>
      <c r="J40" s="272">
        <v>0</v>
      </c>
    </row>
    <row r="41" spans="1:10" ht="107.25" customHeight="1">
      <c r="A41" s="267" t="str">
        <f>'[2]1stQTR 2023 DILG'!A100</f>
        <v>Ma. Richelle M. Raguindin</v>
      </c>
      <c r="B41" s="268">
        <v>705900</v>
      </c>
      <c r="C41" s="269">
        <f>'[2]1stQTR 2023 DILG'!D100</f>
        <v>45014</v>
      </c>
      <c r="D41" s="270" t="s">
        <v>197</v>
      </c>
      <c r="E41" s="271">
        <f>B41</f>
        <v>705900</v>
      </c>
      <c r="F41" s="271">
        <v>0</v>
      </c>
      <c r="G41" s="271">
        <v>0</v>
      </c>
      <c r="H41" s="271">
        <v>0</v>
      </c>
      <c r="I41" s="271">
        <v>0</v>
      </c>
      <c r="J41" s="272">
        <v>0</v>
      </c>
    </row>
    <row r="42" spans="1:10" hidden="1">
      <c r="A42" s="267" t="str">
        <f>'[2]1stQTR 2023 DILG'!A132</f>
        <v>Cristy Ubando</v>
      </c>
      <c r="B42" s="268">
        <f>'[2]1stQTR 2023 DILG'!B132</f>
        <v>0</v>
      </c>
      <c r="C42" s="269" t="e">
        <f>'[2]1stQTR 2023 DILG'!D132</f>
        <v>#REF!</v>
      </c>
      <c r="D42" s="270">
        <v>0</v>
      </c>
      <c r="E42" s="271"/>
      <c r="F42" s="271"/>
      <c r="G42" s="271"/>
      <c r="H42" s="271"/>
      <c r="I42" s="271"/>
      <c r="J42" s="272"/>
    </row>
    <row r="43" spans="1:10" hidden="1">
      <c r="A43" s="267" t="str">
        <f>'[2]1stQTR 2023 DILG'!A133</f>
        <v>Dalisay Moya</v>
      </c>
      <c r="B43" s="268">
        <f>'[2]1stQTR 2023 DILG'!B133</f>
        <v>5.8211213627146208E-12</v>
      </c>
      <c r="C43" s="269" t="e">
        <f>'[2]1stQTR 2023 DILG'!D133</f>
        <v>#REF!</v>
      </c>
      <c r="D43" s="270">
        <v>0</v>
      </c>
      <c r="E43" s="271"/>
      <c r="F43" s="271"/>
      <c r="G43" s="271"/>
      <c r="H43" s="271"/>
      <c r="I43" s="271"/>
      <c r="J43" s="272"/>
    </row>
    <row r="44" spans="1:10" hidden="1">
      <c r="A44" s="267" t="str">
        <f>'[2]1stQTR 2023 DILG'!A134</f>
        <v>Dr. Cielo Almoite</v>
      </c>
      <c r="B44" s="268">
        <f>'[2]1stQTR 2023 DILG'!B134</f>
        <v>0</v>
      </c>
      <c r="C44" s="269" t="e">
        <f>'[2]1stQTR 2023 DILG'!D134</f>
        <v>#REF!</v>
      </c>
      <c r="D44" s="270">
        <v>0</v>
      </c>
      <c r="E44" s="271"/>
      <c r="F44" s="271"/>
      <c r="G44" s="271"/>
      <c r="H44" s="271"/>
      <c r="I44" s="271"/>
      <c r="J44" s="272"/>
    </row>
    <row r="45" spans="1:10" hidden="1">
      <c r="A45" s="267" t="str">
        <f>'[2]1stQTR 2023 DILG'!A136</f>
        <v>Rowena Ignacio</v>
      </c>
      <c r="B45" s="268">
        <f>'[2]1stQTR 2023 DILG'!B136</f>
        <v>0</v>
      </c>
      <c r="C45" s="269" t="e">
        <f>'[2]1stQTR 2023 DILG'!D136</f>
        <v>#REF!</v>
      </c>
      <c r="D45" s="270">
        <v>0</v>
      </c>
      <c r="E45" s="271"/>
      <c r="F45" s="271"/>
      <c r="G45" s="271"/>
      <c r="H45" s="271"/>
      <c r="I45" s="271"/>
      <c r="J45" s="272"/>
    </row>
    <row r="46" spans="1:10" ht="74.45" customHeight="1">
      <c r="A46" s="267" t="s">
        <v>198</v>
      </c>
      <c r="B46" s="268">
        <f>F46</f>
        <v>310000</v>
      </c>
      <c r="C46" s="269">
        <f>'[2]1stQTR 2023 DILG'!D118</f>
        <v>44931</v>
      </c>
      <c r="D46" s="270" t="s">
        <v>199</v>
      </c>
      <c r="E46" s="271">
        <v>0</v>
      </c>
      <c r="F46" s="271">
        <v>310000</v>
      </c>
      <c r="G46" s="271">
        <v>0</v>
      </c>
      <c r="H46" s="271">
        <v>0</v>
      </c>
      <c r="I46" s="271">
        <v>0</v>
      </c>
      <c r="J46" s="272">
        <v>0</v>
      </c>
    </row>
    <row r="47" spans="1:10" hidden="1">
      <c r="A47" s="267" t="str">
        <f>'[2]1stQTR 2023 DILG'!A139</f>
        <v>Beatriz Lutrania</v>
      </c>
      <c r="B47" s="271">
        <f>'[2]1stQTR 2023 DILG'!B139</f>
        <v>0</v>
      </c>
      <c r="C47" s="273" t="e">
        <f>'[2]1stQTR 2023 DILG'!D139</f>
        <v>#REF!</v>
      </c>
      <c r="D47" s="270">
        <v>0</v>
      </c>
      <c r="E47" s="271"/>
      <c r="F47" s="271"/>
      <c r="G47" s="271"/>
      <c r="H47" s="271"/>
      <c r="I47" s="271"/>
      <c r="J47" s="272"/>
    </row>
    <row r="48" spans="1:10" hidden="1">
      <c r="A48" s="267" t="str">
        <f>'[2]1stQTR 2023 DILG'!A140</f>
        <v>Mary Ann Abrigo</v>
      </c>
      <c r="B48" s="271">
        <f>'[2]1stQTR 2023 DILG'!B140</f>
        <v>0</v>
      </c>
      <c r="C48" s="273" t="e">
        <f>'[2]1stQTR 2023 DILG'!D140</f>
        <v>#REF!</v>
      </c>
      <c r="D48" s="270">
        <v>0</v>
      </c>
      <c r="E48" s="271"/>
      <c r="F48" s="271"/>
      <c r="G48" s="271"/>
      <c r="H48" s="271"/>
      <c r="I48" s="271"/>
      <c r="J48" s="272"/>
    </row>
    <row r="49" spans="1:10" hidden="1">
      <c r="A49" s="267" t="str">
        <f>'[2]1stQTR 2023 DILG'!A141</f>
        <v>Christine Patayan</v>
      </c>
      <c r="B49" s="271">
        <f>'[2]1stQTR 2023 DILG'!B141</f>
        <v>0</v>
      </c>
      <c r="C49" s="273" t="e">
        <f>'[2]1stQTR 2023 DILG'!D141</f>
        <v>#REF!</v>
      </c>
      <c r="D49" s="270">
        <v>0</v>
      </c>
      <c r="E49" s="271"/>
      <c r="F49" s="271"/>
      <c r="G49" s="271"/>
      <c r="H49" s="271"/>
      <c r="I49" s="271"/>
      <c r="J49" s="272"/>
    </row>
    <row r="50" spans="1:10" hidden="1">
      <c r="A50" s="267" t="str">
        <f>'[2]1stQTR 2023 DILG'!A142</f>
        <v>Lecel Aquino</v>
      </c>
      <c r="B50" s="271">
        <f>'[2]1stQTR 2023 DILG'!B142</f>
        <v>0</v>
      </c>
      <c r="C50" s="273" t="e">
        <f>'[2]1stQTR 2023 DILG'!D142</f>
        <v>#REF!</v>
      </c>
      <c r="D50" s="270">
        <v>0</v>
      </c>
      <c r="E50" s="271"/>
      <c r="F50" s="271"/>
      <c r="G50" s="271"/>
      <c r="H50" s="271"/>
      <c r="I50" s="271"/>
      <c r="J50" s="272"/>
    </row>
    <row r="51" spans="1:10" ht="30" hidden="1">
      <c r="A51" s="267" t="str">
        <f>'[2]1stQTR 2023 DILG'!A143</f>
        <v>Rhodyn Luchinvar Oro</v>
      </c>
      <c r="B51" s="271">
        <f>'[2]1stQTR 2023 DILG'!B143</f>
        <v>0</v>
      </c>
      <c r="C51" s="273" t="e">
        <f>'[2]1stQTR 2023 DILG'!D143</f>
        <v>#REF!</v>
      </c>
      <c r="D51" s="270">
        <v>0</v>
      </c>
      <c r="E51" s="271"/>
      <c r="F51" s="271"/>
      <c r="G51" s="271"/>
      <c r="H51" s="271"/>
      <c r="I51" s="271"/>
      <c r="J51" s="272"/>
    </row>
    <row r="52" spans="1:10" hidden="1">
      <c r="A52" s="267" t="str">
        <f>'[2]1stQTR 2023 DILG'!A144</f>
        <v>Christina C. Alcantara</v>
      </c>
      <c r="B52" s="271">
        <f>'[2]1stQTR 2023 DILG'!B144</f>
        <v>0</v>
      </c>
      <c r="C52" s="273" t="e">
        <f>'[2]1stQTR 2023 DILG'!D144</f>
        <v>#REF!</v>
      </c>
      <c r="D52" s="270">
        <v>0</v>
      </c>
      <c r="E52" s="271"/>
      <c r="F52" s="271"/>
      <c r="G52" s="271"/>
      <c r="H52" s="271"/>
      <c r="I52" s="271"/>
      <c r="J52" s="272"/>
    </row>
    <row r="53" spans="1:10" ht="43.5" customHeight="1">
      <c r="A53" s="267" t="s">
        <v>198</v>
      </c>
      <c r="B53" s="268">
        <f>E53</f>
        <v>572000</v>
      </c>
      <c r="C53" s="269">
        <f>'[2]1stQTR 2023 DILG'!D120</f>
        <v>44986</v>
      </c>
      <c r="D53" s="270" t="s">
        <v>200</v>
      </c>
      <c r="E53" s="271">
        <v>572000</v>
      </c>
      <c r="F53" s="271">
        <v>0</v>
      </c>
      <c r="G53" s="271">
        <v>0</v>
      </c>
      <c r="H53" s="271">
        <v>0</v>
      </c>
      <c r="I53" s="271">
        <v>0</v>
      </c>
      <c r="J53" s="272">
        <v>0</v>
      </c>
    </row>
    <row r="54" spans="1:10" ht="47.25" customHeight="1">
      <c r="A54" s="267" t="s">
        <v>198</v>
      </c>
      <c r="B54" s="268">
        <f>E54</f>
        <v>67800</v>
      </c>
      <c r="C54" s="269">
        <v>45014</v>
      </c>
      <c r="D54" s="270" t="s">
        <v>201</v>
      </c>
      <c r="E54" s="271">
        <v>67800</v>
      </c>
      <c r="F54" s="271">
        <v>0</v>
      </c>
      <c r="G54" s="271">
        <v>0</v>
      </c>
      <c r="H54" s="271">
        <v>0</v>
      </c>
      <c r="I54" s="271">
        <v>0</v>
      </c>
      <c r="J54" s="272">
        <v>0</v>
      </c>
    </row>
    <row r="55" spans="1:10" ht="27.75" customHeight="1">
      <c r="A55" s="267" t="str">
        <f>'[2]1stQTR 2023 DILG'!A152</f>
        <v>Maria Virginia Jaile De Leon</v>
      </c>
      <c r="B55" s="268">
        <f>'[2]1stQTR 2023 DILG'!B152</f>
        <v>149600</v>
      </c>
      <c r="C55" s="269">
        <f>'[2]1stQTR 2023 DILG'!D152</f>
        <v>45014</v>
      </c>
      <c r="D55" s="270" t="s">
        <v>202</v>
      </c>
      <c r="E55" s="271">
        <v>149600</v>
      </c>
      <c r="F55" s="271">
        <v>0</v>
      </c>
      <c r="G55" s="271">
        <v>0</v>
      </c>
      <c r="H55" s="271">
        <v>0</v>
      </c>
      <c r="I55" s="271">
        <v>0</v>
      </c>
      <c r="J55" s="272">
        <v>0</v>
      </c>
    </row>
    <row r="56" spans="1:10" ht="88.5" customHeight="1">
      <c r="A56" s="267" t="str">
        <f>'[2]1stQTR 2023 DILG'!A153</f>
        <v>Nathaniel Joel Daroy</v>
      </c>
      <c r="B56" s="268">
        <f>'[2]1stQTR 2023 DILG'!B153</f>
        <v>267600</v>
      </c>
      <c r="C56" s="269">
        <f>'[2]1stQTR 2023 DILG'!D153</f>
        <v>45007</v>
      </c>
      <c r="D56" s="270" t="s">
        <v>203</v>
      </c>
      <c r="E56" s="271">
        <v>267600</v>
      </c>
      <c r="F56" s="271">
        <v>0</v>
      </c>
      <c r="G56" s="271">
        <v>0</v>
      </c>
      <c r="H56" s="271">
        <v>0</v>
      </c>
      <c r="I56" s="271">
        <v>0</v>
      </c>
      <c r="J56" s="272">
        <v>0</v>
      </c>
    </row>
    <row r="57" spans="1:10" ht="57" customHeight="1">
      <c r="A57" s="267" t="str">
        <f>'[2]1stQTR 2023 DILG'!A121</f>
        <v>Nely Pioquinto</v>
      </c>
      <c r="B57" s="268">
        <v>208064.25</v>
      </c>
      <c r="C57" s="269">
        <f>'[2]1stQTR 2023 DILG'!D121</f>
        <v>44979</v>
      </c>
      <c r="D57" s="270" t="s">
        <v>204</v>
      </c>
      <c r="E57" s="271">
        <v>208064.25</v>
      </c>
      <c r="F57" s="271">
        <v>0</v>
      </c>
      <c r="G57" s="271">
        <v>0</v>
      </c>
      <c r="H57" s="271">
        <v>0</v>
      </c>
      <c r="I57" s="271">
        <v>0</v>
      </c>
      <c r="J57" s="272">
        <v>0</v>
      </c>
    </row>
    <row r="58" spans="1:10" ht="30.75" customHeight="1">
      <c r="A58" s="267" t="s">
        <v>205</v>
      </c>
      <c r="B58" s="268">
        <f>G58</f>
        <v>54000</v>
      </c>
      <c r="C58" s="269">
        <f>'[2]1stQTR 2023 DILG'!D126</f>
        <v>44893</v>
      </c>
      <c r="D58" s="270" t="s">
        <v>206</v>
      </c>
      <c r="E58" s="271"/>
      <c r="F58" s="271">
        <v>0</v>
      </c>
      <c r="G58" s="271">
        <v>54000</v>
      </c>
      <c r="H58" s="271">
        <v>0</v>
      </c>
      <c r="I58" s="271">
        <v>0</v>
      </c>
      <c r="J58" s="272">
        <v>0</v>
      </c>
    </row>
    <row r="59" spans="1:10" ht="76.5" customHeight="1">
      <c r="A59" s="267" t="str">
        <f>'[2]1stQTR 2023 DILG'!A99</f>
        <v>Rachel S. Jose</v>
      </c>
      <c r="B59" s="268">
        <f>F59</f>
        <v>131400</v>
      </c>
      <c r="C59" s="269">
        <f>'[2]1stQTR 2023 DILG'!D99</f>
        <v>44952</v>
      </c>
      <c r="D59" s="270" t="s">
        <v>207</v>
      </c>
      <c r="E59" s="271">
        <v>0</v>
      </c>
      <c r="F59" s="271">
        <v>131400</v>
      </c>
      <c r="G59" s="271">
        <v>0</v>
      </c>
      <c r="H59" s="271">
        <v>0</v>
      </c>
      <c r="I59" s="271">
        <v>0</v>
      </c>
      <c r="J59" s="272">
        <v>0</v>
      </c>
    </row>
    <row r="60" spans="1:10">
      <c r="A60" s="274" t="s">
        <v>208</v>
      </c>
      <c r="B60" s="271">
        <v>20000</v>
      </c>
      <c r="C60" s="273"/>
      <c r="D60" s="270"/>
      <c r="E60" s="271">
        <v>0</v>
      </c>
      <c r="F60" s="271">
        <v>0</v>
      </c>
      <c r="G60" s="271">
        <v>0</v>
      </c>
      <c r="H60" s="271">
        <v>20000</v>
      </c>
      <c r="I60" s="271">
        <v>0</v>
      </c>
      <c r="J60" s="272">
        <v>0</v>
      </c>
    </row>
    <row r="61" spans="1:10">
      <c r="A61" s="274" t="s">
        <v>208</v>
      </c>
      <c r="B61" s="271">
        <v>30000</v>
      </c>
      <c r="C61" s="273"/>
      <c r="D61" s="270"/>
      <c r="E61" s="271">
        <v>0</v>
      </c>
      <c r="F61" s="271">
        <v>0</v>
      </c>
      <c r="G61" s="271">
        <v>0</v>
      </c>
      <c r="H61" s="275">
        <v>30000</v>
      </c>
      <c r="I61" s="271">
        <v>0</v>
      </c>
      <c r="J61" s="272">
        <v>0</v>
      </c>
    </row>
    <row r="62" spans="1:10" ht="27.75" customHeight="1">
      <c r="A62" s="276" t="str">
        <f>'[2]1stQTR 2023 DILG'!A137</f>
        <v>Ruby Bernardino</v>
      </c>
      <c r="B62" s="277">
        <f>'[2]1stQTR 2023 DILG'!B137</f>
        <v>28000</v>
      </c>
      <c r="C62" s="278">
        <f>'[2]1stQTR 2023 DILG'!D137</f>
        <v>44984</v>
      </c>
      <c r="D62" s="279" t="s">
        <v>209</v>
      </c>
      <c r="E62" s="280">
        <v>0</v>
      </c>
      <c r="F62" s="280">
        <v>28000</v>
      </c>
      <c r="G62" s="280">
        <v>0</v>
      </c>
      <c r="H62" s="280">
        <v>0</v>
      </c>
      <c r="I62" s="280">
        <v>0</v>
      </c>
      <c r="J62" s="281">
        <v>0</v>
      </c>
    </row>
    <row r="63" spans="1:10" ht="32.25" customHeight="1">
      <c r="A63" s="282" t="str">
        <f>'[2]1stQTR 2023 DILG'!A138</f>
        <v>Verna Nava-Perez</v>
      </c>
      <c r="B63" s="283">
        <f>'[2]1stQTR 2023 DILG'!B138</f>
        <v>83000</v>
      </c>
      <c r="C63" s="284">
        <f>'[2]1stQTR 2023 DILG'!D138</f>
        <v>45007</v>
      </c>
      <c r="D63" s="285" t="s">
        <v>210</v>
      </c>
      <c r="E63" s="286">
        <v>83000</v>
      </c>
      <c r="F63" s="286">
        <v>0</v>
      </c>
      <c r="G63" s="286">
        <v>0</v>
      </c>
      <c r="H63" s="286">
        <v>0</v>
      </c>
      <c r="I63" s="286">
        <v>0</v>
      </c>
      <c r="J63" s="287">
        <v>0</v>
      </c>
    </row>
    <row r="64" spans="1:10" ht="147.6" customHeight="1">
      <c r="A64" s="288" t="str">
        <f>'[2]1stQTR 2023 DILG'!A103</f>
        <v>Wilfreda Vicente</v>
      </c>
      <c r="B64" s="289">
        <f>'[2]1stQTR 2023 DILG'!B103</f>
        <v>138300</v>
      </c>
      <c r="C64" s="290">
        <f>'[2]1stQTR 2023 DILG'!D103</f>
        <v>44952</v>
      </c>
      <c r="D64" s="291" t="s">
        <v>211</v>
      </c>
      <c r="E64" s="292">
        <v>0</v>
      </c>
      <c r="F64" s="292">
        <v>138300</v>
      </c>
      <c r="G64" s="292">
        <v>0</v>
      </c>
      <c r="H64" s="292">
        <v>0</v>
      </c>
      <c r="I64" s="292">
        <v>0</v>
      </c>
      <c r="J64" s="293">
        <v>0</v>
      </c>
    </row>
    <row r="65" spans="1:10">
      <c r="A65" s="264" t="s">
        <v>212</v>
      </c>
      <c r="B65" s="265"/>
      <c r="C65" s="265"/>
      <c r="D65" s="265"/>
      <c r="E65" s="265"/>
      <c r="F65" s="265"/>
      <c r="G65" s="265"/>
      <c r="H65" s="265"/>
      <c r="I65" s="265"/>
      <c r="J65" s="266"/>
    </row>
    <row r="66" spans="1:10" ht="30">
      <c r="A66" s="294" t="s">
        <v>213</v>
      </c>
      <c r="B66" s="271">
        <v>1200</v>
      </c>
      <c r="C66" s="273">
        <v>35633</v>
      </c>
      <c r="D66" s="270" t="s">
        <v>214</v>
      </c>
      <c r="E66" s="271">
        <v>0</v>
      </c>
      <c r="F66" s="271">
        <v>0</v>
      </c>
      <c r="G66" s="271">
        <v>0</v>
      </c>
      <c r="H66" s="271">
        <v>0</v>
      </c>
      <c r="I66" s="271">
        <v>0</v>
      </c>
      <c r="J66" s="272">
        <v>1200</v>
      </c>
    </row>
    <row r="67" spans="1:10" ht="15.95" customHeight="1">
      <c r="A67" s="294" t="s">
        <v>215</v>
      </c>
      <c r="B67" s="271">
        <v>5000</v>
      </c>
      <c r="C67" s="273">
        <v>36194</v>
      </c>
      <c r="D67" s="270" t="s">
        <v>214</v>
      </c>
      <c r="E67" s="271">
        <v>0</v>
      </c>
      <c r="F67" s="271">
        <v>0</v>
      </c>
      <c r="G67" s="271">
        <v>0</v>
      </c>
      <c r="H67" s="271">
        <v>0</v>
      </c>
      <c r="I67" s="271">
        <v>0</v>
      </c>
      <c r="J67" s="272">
        <v>5000</v>
      </c>
    </row>
    <row r="68" spans="1:10" ht="30" hidden="1">
      <c r="A68" s="294" t="s">
        <v>216</v>
      </c>
      <c r="B68" s="271">
        <v>0</v>
      </c>
      <c r="C68" s="273"/>
      <c r="D68" s="270"/>
      <c r="E68" s="271">
        <v>0</v>
      </c>
      <c r="F68" s="271">
        <v>0</v>
      </c>
      <c r="G68" s="271">
        <v>0</v>
      </c>
      <c r="H68" s="271">
        <v>0</v>
      </c>
      <c r="I68" s="271">
        <v>0</v>
      </c>
      <c r="J68" s="272"/>
    </row>
    <row r="69" spans="1:10" hidden="1">
      <c r="A69" s="294" t="s">
        <v>217</v>
      </c>
      <c r="B69" s="271">
        <v>0</v>
      </c>
      <c r="C69" s="273"/>
      <c r="D69" s="270"/>
      <c r="E69" s="271">
        <v>0</v>
      </c>
      <c r="F69" s="271">
        <v>0</v>
      </c>
      <c r="G69" s="271">
        <v>0</v>
      </c>
      <c r="H69" s="271">
        <v>0</v>
      </c>
      <c r="I69" s="271">
        <v>0</v>
      </c>
      <c r="J69" s="272"/>
    </row>
    <row r="70" spans="1:10" hidden="1">
      <c r="A70" s="294" t="s">
        <v>218</v>
      </c>
      <c r="B70" s="271">
        <v>0</v>
      </c>
      <c r="C70" s="273"/>
      <c r="D70" s="270"/>
      <c r="E70" s="271">
        <v>0</v>
      </c>
      <c r="F70" s="271">
        <v>0</v>
      </c>
      <c r="G70" s="271">
        <v>0</v>
      </c>
      <c r="H70" s="271">
        <v>0</v>
      </c>
      <c r="I70" s="271">
        <v>0</v>
      </c>
      <c r="J70" s="272"/>
    </row>
    <row r="71" spans="1:10" hidden="1">
      <c r="A71" s="294" t="s">
        <v>219</v>
      </c>
      <c r="B71" s="271">
        <v>0</v>
      </c>
      <c r="C71" s="273"/>
      <c r="D71" s="270"/>
      <c r="E71" s="271">
        <v>0</v>
      </c>
      <c r="F71" s="271">
        <v>0</v>
      </c>
      <c r="G71" s="271">
        <v>0</v>
      </c>
      <c r="H71" s="271">
        <v>0</v>
      </c>
      <c r="I71" s="271">
        <v>0</v>
      </c>
      <c r="J71" s="272"/>
    </row>
    <row r="72" spans="1:10" hidden="1">
      <c r="A72" s="294" t="s">
        <v>220</v>
      </c>
      <c r="B72" s="271">
        <v>0</v>
      </c>
      <c r="C72" s="273"/>
      <c r="D72" s="270"/>
      <c r="E72" s="271">
        <v>0</v>
      </c>
      <c r="F72" s="271">
        <v>0</v>
      </c>
      <c r="G72" s="271">
        <v>0</v>
      </c>
      <c r="H72" s="271">
        <v>0</v>
      </c>
      <c r="I72" s="271">
        <v>0</v>
      </c>
      <c r="J72" s="272"/>
    </row>
    <row r="73" spans="1:10" ht="18" customHeight="1">
      <c r="A73" s="294" t="s">
        <v>221</v>
      </c>
      <c r="B73" s="271">
        <v>20000</v>
      </c>
      <c r="C73" s="273">
        <v>35488</v>
      </c>
      <c r="D73" s="270" t="s">
        <v>214</v>
      </c>
      <c r="E73" s="271">
        <v>0</v>
      </c>
      <c r="F73" s="271">
        <v>0</v>
      </c>
      <c r="G73" s="271">
        <v>0</v>
      </c>
      <c r="H73" s="271">
        <v>0</v>
      </c>
      <c r="I73" s="271">
        <v>0</v>
      </c>
      <c r="J73" s="272">
        <v>20000</v>
      </c>
    </row>
    <row r="74" spans="1:10" ht="18" customHeight="1">
      <c r="A74" s="294" t="s">
        <v>222</v>
      </c>
      <c r="B74" s="271">
        <v>5000</v>
      </c>
      <c r="C74" s="273">
        <v>35695</v>
      </c>
      <c r="D74" s="270" t="s">
        <v>214</v>
      </c>
      <c r="E74" s="271">
        <v>0</v>
      </c>
      <c r="F74" s="271">
        <v>0</v>
      </c>
      <c r="G74" s="271">
        <v>0</v>
      </c>
      <c r="H74" s="271">
        <v>0</v>
      </c>
      <c r="I74" s="271">
        <v>0</v>
      </c>
      <c r="J74" s="272">
        <v>5000</v>
      </c>
    </row>
    <row r="75" spans="1:10" ht="30" hidden="1">
      <c r="A75" s="294" t="s">
        <v>223</v>
      </c>
      <c r="B75" s="271">
        <v>0</v>
      </c>
      <c r="C75" s="273"/>
      <c r="D75" s="270"/>
      <c r="E75" s="271"/>
      <c r="F75" s="271"/>
      <c r="G75" s="271"/>
      <c r="H75" s="271"/>
      <c r="I75" s="271"/>
      <c r="J75" s="272"/>
    </row>
    <row r="76" spans="1:10" ht="101.45" customHeight="1">
      <c r="A76" s="295" t="s">
        <v>224</v>
      </c>
      <c r="B76" s="268">
        <v>38319</v>
      </c>
      <c r="C76" s="269">
        <v>45006</v>
      </c>
      <c r="D76" s="270" t="s">
        <v>225</v>
      </c>
      <c r="E76" s="271">
        <v>38319</v>
      </c>
      <c r="F76" s="271">
        <v>0</v>
      </c>
      <c r="G76" s="271">
        <v>0</v>
      </c>
      <c r="H76" s="271">
        <v>0</v>
      </c>
      <c r="I76" s="271">
        <v>0</v>
      </c>
      <c r="J76" s="272">
        <v>0</v>
      </c>
    </row>
    <row r="77" spans="1:10" hidden="1">
      <c r="A77" s="295" t="s">
        <v>226</v>
      </c>
      <c r="B77" s="268">
        <v>0</v>
      </c>
      <c r="C77" s="269"/>
      <c r="D77" s="270"/>
      <c r="E77" s="271"/>
      <c r="F77" s="271"/>
      <c r="G77" s="271">
        <v>0</v>
      </c>
      <c r="H77" s="271">
        <v>0</v>
      </c>
      <c r="I77" s="271">
        <v>0</v>
      </c>
      <c r="J77" s="272">
        <v>0</v>
      </c>
    </row>
    <row r="78" spans="1:10" hidden="1">
      <c r="A78" s="295" t="s">
        <v>227</v>
      </c>
      <c r="B78" s="268">
        <v>0</v>
      </c>
      <c r="C78" s="269"/>
      <c r="D78" s="270"/>
      <c r="E78" s="271"/>
      <c r="F78" s="271"/>
      <c r="G78" s="271">
        <v>0</v>
      </c>
      <c r="H78" s="271">
        <v>0</v>
      </c>
      <c r="I78" s="271">
        <v>0</v>
      </c>
      <c r="J78" s="272">
        <v>0</v>
      </c>
    </row>
    <row r="79" spans="1:10" hidden="1">
      <c r="A79" s="295" t="s">
        <v>228</v>
      </c>
      <c r="B79" s="268">
        <v>0</v>
      </c>
      <c r="C79" s="269"/>
      <c r="D79" s="270"/>
      <c r="E79" s="271"/>
      <c r="F79" s="271"/>
      <c r="G79" s="271">
        <v>0</v>
      </c>
      <c r="H79" s="271">
        <v>0</v>
      </c>
      <c r="I79" s="271">
        <v>0</v>
      </c>
      <c r="J79" s="272">
        <v>0</v>
      </c>
    </row>
    <row r="80" spans="1:10" ht="83.25" hidden="1" customHeight="1">
      <c r="A80" s="295" t="s">
        <v>229</v>
      </c>
      <c r="B80" s="268">
        <v>0</v>
      </c>
      <c r="C80" s="269"/>
      <c r="D80" s="270"/>
      <c r="E80" s="271"/>
      <c r="F80" s="271"/>
      <c r="G80" s="271">
        <v>0</v>
      </c>
      <c r="H80" s="271">
        <v>0</v>
      </c>
      <c r="I80" s="271">
        <v>0</v>
      </c>
      <c r="J80" s="272">
        <v>0</v>
      </c>
    </row>
    <row r="81" spans="1:10" ht="88.5" customHeight="1">
      <c r="A81" s="295" t="s">
        <v>230</v>
      </c>
      <c r="B81" s="268">
        <v>44000</v>
      </c>
      <c r="C81" s="269">
        <v>44937</v>
      </c>
      <c r="D81" s="270" t="s">
        <v>231</v>
      </c>
      <c r="E81" s="271">
        <v>0</v>
      </c>
      <c r="F81" s="271">
        <v>44000</v>
      </c>
      <c r="G81" s="271">
        <v>0</v>
      </c>
      <c r="H81" s="271">
        <v>0</v>
      </c>
      <c r="I81" s="271">
        <v>0</v>
      </c>
      <c r="J81" s="272">
        <v>0</v>
      </c>
    </row>
    <row r="82" spans="1:10" ht="30" hidden="1">
      <c r="A82" s="295" t="s">
        <v>232</v>
      </c>
      <c r="B82" s="268">
        <v>0</v>
      </c>
      <c r="C82" s="269"/>
      <c r="D82" s="270"/>
      <c r="E82" s="271"/>
      <c r="F82" s="271"/>
      <c r="G82" s="271"/>
      <c r="H82" s="271"/>
      <c r="I82" s="271"/>
      <c r="J82" s="272"/>
    </row>
    <row r="83" spans="1:10" ht="87" customHeight="1">
      <c r="A83" s="295" t="s">
        <v>233</v>
      </c>
      <c r="B83" s="268">
        <v>35718.04</v>
      </c>
      <c r="C83" s="269">
        <v>45013</v>
      </c>
      <c r="D83" s="270" t="s">
        <v>234</v>
      </c>
      <c r="E83" s="271">
        <v>35718.04</v>
      </c>
      <c r="F83" s="271">
        <v>0</v>
      </c>
      <c r="G83" s="271">
        <v>0</v>
      </c>
      <c r="H83" s="271">
        <v>0</v>
      </c>
      <c r="I83" s="271">
        <v>0</v>
      </c>
      <c r="J83" s="272">
        <v>0</v>
      </c>
    </row>
    <row r="84" spans="1:10" hidden="1">
      <c r="A84" s="295" t="s">
        <v>235</v>
      </c>
      <c r="B84" s="268">
        <v>0</v>
      </c>
      <c r="C84" s="269"/>
      <c r="D84" s="270"/>
      <c r="E84" s="271"/>
      <c r="F84" s="271">
        <v>0</v>
      </c>
      <c r="G84" s="271">
        <v>0</v>
      </c>
      <c r="H84" s="271">
        <v>0</v>
      </c>
      <c r="I84" s="271">
        <v>0</v>
      </c>
      <c r="J84" s="272">
        <v>0</v>
      </c>
    </row>
    <row r="85" spans="1:10" hidden="1">
      <c r="A85" s="295" t="s">
        <v>236</v>
      </c>
      <c r="B85" s="268">
        <v>0</v>
      </c>
      <c r="C85" s="269"/>
      <c r="D85" s="270"/>
      <c r="E85" s="271"/>
      <c r="F85" s="271">
        <v>0</v>
      </c>
      <c r="G85" s="271">
        <v>0</v>
      </c>
      <c r="H85" s="271">
        <v>0</v>
      </c>
      <c r="I85" s="271">
        <v>0</v>
      </c>
      <c r="J85" s="272">
        <v>0</v>
      </c>
    </row>
    <row r="86" spans="1:10" hidden="1">
      <c r="A86" s="295" t="s">
        <v>237</v>
      </c>
      <c r="B86" s="268">
        <v>-3.4106051316484809E-13</v>
      </c>
      <c r="C86" s="269"/>
      <c r="D86" s="270"/>
      <c r="E86" s="271"/>
      <c r="F86" s="271">
        <v>0</v>
      </c>
      <c r="G86" s="271">
        <v>0</v>
      </c>
      <c r="H86" s="271">
        <v>0</v>
      </c>
      <c r="I86" s="271">
        <v>0</v>
      </c>
      <c r="J86" s="272">
        <v>0</v>
      </c>
    </row>
    <row r="87" spans="1:10" ht="87.6" customHeight="1">
      <c r="A87" s="295" t="s">
        <v>238</v>
      </c>
      <c r="B87" s="268">
        <v>35718.04</v>
      </c>
      <c r="C87" s="269">
        <v>45013</v>
      </c>
      <c r="D87" s="270" t="s">
        <v>234</v>
      </c>
      <c r="E87" s="271">
        <v>35718.04</v>
      </c>
      <c r="F87" s="271">
        <v>0</v>
      </c>
      <c r="G87" s="271">
        <v>0</v>
      </c>
      <c r="H87" s="271">
        <v>0</v>
      </c>
      <c r="I87" s="271">
        <v>0</v>
      </c>
      <c r="J87" s="272">
        <v>0</v>
      </c>
    </row>
    <row r="88" spans="1:10" ht="30" hidden="1">
      <c r="A88" s="295" t="s">
        <v>239</v>
      </c>
      <c r="B88" s="268">
        <v>0</v>
      </c>
      <c r="C88" s="269"/>
      <c r="D88" s="270"/>
      <c r="E88" s="271"/>
      <c r="F88" s="271">
        <v>0</v>
      </c>
      <c r="G88" s="271">
        <v>0</v>
      </c>
      <c r="H88" s="271">
        <v>0</v>
      </c>
      <c r="I88" s="271">
        <v>0</v>
      </c>
      <c r="J88" s="272">
        <v>0</v>
      </c>
    </row>
    <row r="89" spans="1:10" ht="30" hidden="1">
      <c r="A89" s="295" t="s">
        <v>198</v>
      </c>
      <c r="B89" s="268">
        <v>0</v>
      </c>
      <c r="C89" s="269"/>
      <c r="D89" s="270"/>
      <c r="E89" s="271"/>
      <c r="F89" s="271">
        <v>0</v>
      </c>
      <c r="G89" s="271">
        <v>0</v>
      </c>
      <c r="H89" s="271">
        <v>0</v>
      </c>
      <c r="I89" s="271">
        <v>0</v>
      </c>
      <c r="J89" s="272">
        <v>0</v>
      </c>
    </row>
    <row r="90" spans="1:10" hidden="1">
      <c r="A90" s="295" t="s">
        <v>240</v>
      </c>
      <c r="B90" s="268">
        <v>0</v>
      </c>
      <c r="C90" s="269"/>
      <c r="D90" s="270"/>
      <c r="E90" s="271"/>
      <c r="F90" s="271">
        <v>0</v>
      </c>
      <c r="G90" s="271">
        <v>0</v>
      </c>
      <c r="H90" s="271">
        <v>0</v>
      </c>
      <c r="I90" s="271">
        <v>0</v>
      </c>
      <c r="J90" s="272">
        <v>0</v>
      </c>
    </row>
    <row r="91" spans="1:10" hidden="1">
      <c r="A91" s="295" t="s">
        <v>241</v>
      </c>
      <c r="B91" s="268">
        <v>0</v>
      </c>
      <c r="C91" s="269"/>
      <c r="D91" s="270"/>
      <c r="E91" s="271"/>
      <c r="F91" s="271">
        <v>0</v>
      </c>
      <c r="G91" s="271">
        <v>0</v>
      </c>
      <c r="H91" s="271">
        <v>0</v>
      </c>
      <c r="I91" s="271">
        <v>0</v>
      </c>
      <c r="J91" s="272">
        <v>0</v>
      </c>
    </row>
    <row r="92" spans="1:10" hidden="1">
      <c r="A92" s="295" t="s">
        <v>242</v>
      </c>
      <c r="B92" s="268">
        <v>0</v>
      </c>
      <c r="C92" s="269"/>
      <c r="D92" s="270"/>
      <c r="E92" s="271"/>
      <c r="F92" s="271">
        <v>0</v>
      </c>
      <c r="G92" s="271">
        <v>0</v>
      </c>
      <c r="H92" s="271">
        <v>0</v>
      </c>
      <c r="I92" s="271">
        <v>0</v>
      </c>
      <c r="J92" s="272">
        <v>0</v>
      </c>
    </row>
    <row r="93" spans="1:10" hidden="1">
      <c r="A93" s="295" t="s">
        <v>243</v>
      </c>
      <c r="B93" s="268">
        <v>0</v>
      </c>
      <c r="C93" s="269"/>
      <c r="D93" s="270"/>
      <c r="E93" s="271"/>
      <c r="F93" s="271">
        <v>0</v>
      </c>
      <c r="G93" s="271">
        <v>0</v>
      </c>
      <c r="H93" s="271">
        <v>0</v>
      </c>
      <c r="I93" s="271">
        <v>0</v>
      </c>
      <c r="J93" s="272">
        <v>0</v>
      </c>
    </row>
    <row r="94" spans="1:10" ht="30" hidden="1">
      <c r="A94" s="295" t="s">
        <v>244</v>
      </c>
      <c r="B94" s="268">
        <v>0</v>
      </c>
      <c r="C94" s="269"/>
      <c r="D94" s="270"/>
      <c r="E94" s="271"/>
      <c r="F94" s="271">
        <v>0</v>
      </c>
      <c r="G94" s="271">
        <v>0</v>
      </c>
      <c r="H94" s="271">
        <v>0</v>
      </c>
      <c r="I94" s="271">
        <v>0</v>
      </c>
      <c r="J94" s="272">
        <v>0</v>
      </c>
    </row>
    <row r="95" spans="1:10" hidden="1">
      <c r="A95" s="295" t="s">
        <v>245</v>
      </c>
      <c r="B95" s="268">
        <v>0</v>
      </c>
      <c r="C95" s="269"/>
      <c r="D95" s="270"/>
      <c r="E95" s="271"/>
      <c r="F95" s="271">
        <v>0</v>
      </c>
      <c r="G95" s="271">
        <v>0</v>
      </c>
      <c r="H95" s="271">
        <v>0</v>
      </c>
      <c r="I95" s="271">
        <v>0</v>
      </c>
      <c r="J95" s="272">
        <v>0</v>
      </c>
    </row>
    <row r="96" spans="1:10" hidden="1">
      <c r="A96" s="295" t="s">
        <v>246</v>
      </c>
      <c r="B96" s="268">
        <v>0</v>
      </c>
      <c r="C96" s="269"/>
      <c r="D96" s="270"/>
      <c r="E96" s="271"/>
      <c r="F96" s="271">
        <v>0</v>
      </c>
      <c r="G96" s="271">
        <v>0</v>
      </c>
      <c r="H96" s="271">
        <v>0</v>
      </c>
      <c r="I96" s="271">
        <v>0</v>
      </c>
      <c r="J96" s="272">
        <v>0</v>
      </c>
    </row>
    <row r="97" spans="1:10" ht="91.5" customHeight="1">
      <c r="A97" s="295" t="s">
        <v>247</v>
      </c>
      <c r="B97" s="268">
        <v>700000</v>
      </c>
      <c r="C97" s="269">
        <v>44994</v>
      </c>
      <c r="D97" s="270" t="s">
        <v>248</v>
      </c>
      <c r="E97" s="271">
        <v>700000</v>
      </c>
      <c r="F97" s="271">
        <v>0</v>
      </c>
      <c r="G97" s="271">
        <v>0</v>
      </c>
      <c r="H97" s="271">
        <v>0</v>
      </c>
      <c r="I97" s="271">
        <v>0</v>
      </c>
      <c r="J97" s="272">
        <v>0</v>
      </c>
    </row>
    <row r="98" spans="1:10" ht="16.5" customHeight="1">
      <c r="A98" s="294" t="s">
        <v>249</v>
      </c>
      <c r="B98" s="271">
        <v>2500</v>
      </c>
      <c r="C98" s="273">
        <v>36264</v>
      </c>
      <c r="D98" s="270" t="s">
        <v>214</v>
      </c>
      <c r="E98" s="271">
        <v>0</v>
      </c>
      <c r="F98" s="271">
        <v>0</v>
      </c>
      <c r="G98" s="271">
        <v>0</v>
      </c>
      <c r="H98" s="271">
        <v>0</v>
      </c>
      <c r="I98" s="271">
        <v>0</v>
      </c>
      <c r="J98" s="272">
        <v>2500</v>
      </c>
    </row>
    <row r="99" spans="1:10" ht="20.100000000000001" customHeight="1">
      <c r="A99" s="294" t="s">
        <v>250</v>
      </c>
      <c r="B99" s="271">
        <v>1500</v>
      </c>
      <c r="C99" s="273">
        <v>31167</v>
      </c>
      <c r="D99" s="270" t="s">
        <v>214</v>
      </c>
      <c r="E99" s="271">
        <v>0</v>
      </c>
      <c r="F99" s="271">
        <v>0</v>
      </c>
      <c r="G99" s="271">
        <v>0</v>
      </c>
      <c r="H99" s="271">
        <v>0</v>
      </c>
      <c r="I99" s="271">
        <v>0</v>
      </c>
      <c r="J99" s="272">
        <v>1500</v>
      </c>
    </row>
    <row r="100" spans="1:10" ht="17.45" customHeight="1">
      <c r="A100" s="294" t="s">
        <v>251</v>
      </c>
      <c r="B100" s="271">
        <v>1250</v>
      </c>
      <c r="C100" s="273">
        <v>28549</v>
      </c>
      <c r="D100" s="270" t="s">
        <v>214</v>
      </c>
      <c r="E100" s="271">
        <v>0</v>
      </c>
      <c r="F100" s="271">
        <v>0</v>
      </c>
      <c r="G100" s="271">
        <v>0</v>
      </c>
      <c r="H100" s="271">
        <v>0</v>
      </c>
      <c r="I100" s="271">
        <v>0</v>
      </c>
      <c r="J100" s="272">
        <v>1250</v>
      </c>
    </row>
    <row r="101" spans="1:10" ht="104.25" customHeight="1">
      <c r="A101" s="295" t="s">
        <v>252</v>
      </c>
      <c r="B101" s="268">
        <v>39800</v>
      </c>
      <c r="C101" s="269">
        <v>45001</v>
      </c>
      <c r="D101" s="270" t="s">
        <v>253</v>
      </c>
      <c r="E101" s="271">
        <v>39800</v>
      </c>
      <c r="F101" s="271">
        <v>0</v>
      </c>
      <c r="G101" s="271">
        <v>0</v>
      </c>
      <c r="H101" s="271">
        <v>0</v>
      </c>
      <c r="I101" s="271">
        <v>0</v>
      </c>
      <c r="J101" s="272">
        <v>0</v>
      </c>
    </row>
    <row r="102" spans="1:10" ht="106.5" customHeight="1">
      <c r="A102" s="295" t="s">
        <v>254</v>
      </c>
      <c r="B102" s="268">
        <v>39800</v>
      </c>
      <c r="C102" s="269">
        <v>45001</v>
      </c>
      <c r="D102" s="270" t="s">
        <v>253</v>
      </c>
      <c r="E102" s="271">
        <v>39800</v>
      </c>
      <c r="F102" s="271">
        <v>0</v>
      </c>
      <c r="G102" s="271">
        <v>0</v>
      </c>
      <c r="H102" s="271">
        <v>0</v>
      </c>
      <c r="I102" s="271">
        <v>0</v>
      </c>
      <c r="J102" s="272">
        <v>0</v>
      </c>
    </row>
    <row r="103" spans="1:10" ht="90">
      <c r="A103" s="295" t="s">
        <v>255</v>
      </c>
      <c r="B103" s="268">
        <v>23253.84</v>
      </c>
      <c r="C103" s="269">
        <v>44991</v>
      </c>
      <c r="D103" s="270" t="s">
        <v>256</v>
      </c>
      <c r="E103" s="271">
        <v>23253.84</v>
      </c>
      <c r="F103" s="271">
        <v>0</v>
      </c>
      <c r="G103" s="271">
        <v>0</v>
      </c>
      <c r="H103" s="271">
        <v>0</v>
      </c>
      <c r="I103" s="271">
        <v>0</v>
      </c>
      <c r="J103" s="272">
        <v>0</v>
      </c>
    </row>
    <row r="104" spans="1:10" ht="74.25" customHeight="1">
      <c r="A104" s="295" t="s">
        <v>257</v>
      </c>
      <c r="B104" s="268">
        <v>35990</v>
      </c>
      <c r="C104" s="269">
        <v>45009</v>
      </c>
      <c r="D104" s="270" t="s">
        <v>258</v>
      </c>
      <c r="E104" s="271">
        <v>35990</v>
      </c>
      <c r="F104" s="271">
        <v>0</v>
      </c>
      <c r="G104" s="271">
        <v>0</v>
      </c>
      <c r="H104" s="271">
        <v>0</v>
      </c>
      <c r="I104" s="271">
        <v>0</v>
      </c>
      <c r="J104" s="272">
        <v>0</v>
      </c>
    </row>
    <row r="105" spans="1:10" ht="118.5" customHeight="1">
      <c r="A105" s="295" t="s">
        <v>259</v>
      </c>
      <c r="B105" s="268">
        <v>36123.160000000003</v>
      </c>
      <c r="C105" s="269">
        <v>45006</v>
      </c>
      <c r="D105" s="270" t="s">
        <v>260</v>
      </c>
      <c r="E105" s="271">
        <v>36123.160000000003</v>
      </c>
      <c r="F105" s="271">
        <v>0</v>
      </c>
      <c r="G105" s="271">
        <v>0</v>
      </c>
      <c r="H105" s="271">
        <v>0</v>
      </c>
      <c r="I105" s="271">
        <v>0</v>
      </c>
      <c r="J105" s="272">
        <v>0</v>
      </c>
    </row>
    <row r="106" spans="1:10" ht="118.5" customHeight="1">
      <c r="A106" s="295" t="s">
        <v>261</v>
      </c>
      <c r="B106" s="268">
        <v>36123.160000000003</v>
      </c>
      <c r="C106" s="269">
        <v>45006</v>
      </c>
      <c r="D106" s="270" t="s">
        <v>262</v>
      </c>
      <c r="E106" s="271">
        <v>36123.160000000003</v>
      </c>
      <c r="F106" s="271">
        <v>0</v>
      </c>
      <c r="G106" s="271">
        <v>0</v>
      </c>
      <c r="H106" s="271">
        <v>0</v>
      </c>
      <c r="I106" s="271">
        <v>0</v>
      </c>
      <c r="J106" s="272">
        <v>0</v>
      </c>
    </row>
    <row r="107" spans="1:10" ht="18" customHeight="1">
      <c r="A107" s="295" t="s">
        <v>263</v>
      </c>
      <c r="B107" s="268">
        <v>7000</v>
      </c>
      <c r="C107" s="269">
        <v>37088</v>
      </c>
      <c r="D107" s="270" t="s">
        <v>214</v>
      </c>
      <c r="E107" s="271">
        <v>0</v>
      </c>
      <c r="F107" s="271">
        <v>0</v>
      </c>
      <c r="G107" s="271">
        <v>0</v>
      </c>
      <c r="H107" s="271">
        <v>0</v>
      </c>
      <c r="I107" s="271">
        <v>0</v>
      </c>
      <c r="J107" s="272">
        <v>7000</v>
      </c>
    </row>
    <row r="108" spans="1:10" ht="76.5" customHeight="1">
      <c r="A108" s="295" t="s">
        <v>264</v>
      </c>
      <c r="B108" s="268">
        <v>39829</v>
      </c>
      <c r="C108" s="269">
        <v>45009</v>
      </c>
      <c r="D108" s="270" t="s">
        <v>258</v>
      </c>
      <c r="E108" s="271">
        <v>39829</v>
      </c>
      <c r="F108" s="271">
        <v>0</v>
      </c>
      <c r="G108" s="271">
        <v>0</v>
      </c>
      <c r="H108" s="271">
        <v>0</v>
      </c>
      <c r="I108" s="271">
        <v>0</v>
      </c>
      <c r="J108" s="272">
        <v>0</v>
      </c>
    </row>
    <row r="109" spans="1:10" ht="149.25" customHeight="1">
      <c r="A109" s="295" t="s">
        <v>265</v>
      </c>
      <c r="B109" s="268">
        <v>39800</v>
      </c>
      <c r="C109" s="269">
        <v>45002</v>
      </c>
      <c r="D109" s="270" t="s">
        <v>266</v>
      </c>
      <c r="E109" s="271">
        <v>39800</v>
      </c>
      <c r="F109" s="271">
        <v>0</v>
      </c>
      <c r="G109" s="271">
        <v>0</v>
      </c>
      <c r="H109" s="271">
        <v>0</v>
      </c>
      <c r="I109" s="271">
        <v>0</v>
      </c>
      <c r="J109" s="272">
        <v>0</v>
      </c>
    </row>
    <row r="110" spans="1:10" ht="117" customHeight="1">
      <c r="A110" s="295" t="s">
        <v>267</v>
      </c>
      <c r="B110" s="268">
        <v>36123.160000000003</v>
      </c>
      <c r="C110" s="269">
        <v>45006</v>
      </c>
      <c r="D110" s="270" t="s">
        <v>268</v>
      </c>
      <c r="E110" s="271">
        <v>36123.160000000003</v>
      </c>
      <c r="F110" s="271">
        <v>0</v>
      </c>
      <c r="G110" s="271">
        <v>0</v>
      </c>
      <c r="H110" s="271">
        <v>0</v>
      </c>
      <c r="I110" s="271">
        <v>0</v>
      </c>
      <c r="J110" s="272">
        <v>0</v>
      </c>
    </row>
    <row r="111" spans="1:10" ht="87.95" customHeight="1">
      <c r="A111" s="295" t="s">
        <v>269</v>
      </c>
      <c r="B111" s="268">
        <v>23253.84</v>
      </c>
      <c r="C111" s="269">
        <v>44991</v>
      </c>
      <c r="D111" s="270" t="s">
        <v>270</v>
      </c>
      <c r="E111" s="271">
        <v>23253.84</v>
      </c>
      <c r="F111" s="271">
        <v>0</v>
      </c>
      <c r="G111" s="271">
        <v>0</v>
      </c>
      <c r="H111" s="271">
        <v>0</v>
      </c>
      <c r="I111" s="271">
        <v>0</v>
      </c>
      <c r="J111" s="272">
        <v>0</v>
      </c>
    </row>
    <row r="112" spans="1:10" ht="122.25" customHeight="1">
      <c r="A112" s="295" t="s">
        <v>271</v>
      </c>
      <c r="B112" s="268">
        <v>36123.160000000003</v>
      </c>
      <c r="C112" s="269">
        <v>45006</v>
      </c>
      <c r="D112" s="270" t="s">
        <v>268</v>
      </c>
      <c r="E112" s="271">
        <v>36123.160000000003</v>
      </c>
      <c r="F112" s="271">
        <v>0</v>
      </c>
      <c r="G112" s="271">
        <v>0</v>
      </c>
      <c r="H112" s="271">
        <v>0</v>
      </c>
      <c r="I112" s="271">
        <v>0</v>
      </c>
      <c r="J112" s="272">
        <v>0</v>
      </c>
    </row>
    <row r="113" spans="1:10" ht="30" hidden="1">
      <c r="A113" s="295" t="s">
        <v>272</v>
      </c>
      <c r="B113" s="268">
        <v>0</v>
      </c>
      <c r="C113" s="269"/>
      <c r="D113" s="270"/>
      <c r="E113" s="271"/>
      <c r="F113" s="271"/>
      <c r="G113" s="271"/>
      <c r="H113" s="271"/>
      <c r="I113" s="271"/>
      <c r="J113" s="272"/>
    </row>
    <row r="114" spans="1:10" ht="30" hidden="1">
      <c r="A114" s="296" t="s">
        <v>273</v>
      </c>
      <c r="B114" s="277">
        <v>0</v>
      </c>
      <c r="C114" s="278"/>
      <c r="D114" s="279"/>
      <c r="E114" s="280"/>
      <c r="F114" s="280"/>
      <c r="G114" s="280"/>
      <c r="H114" s="280"/>
      <c r="I114" s="280"/>
      <c r="J114" s="281"/>
    </row>
    <row r="115" spans="1:10" ht="15.95" customHeight="1">
      <c r="A115" s="297" t="s">
        <v>274</v>
      </c>
      <c r="B115" s="283">
        <v>5000</v>
      </c>
      <c r="C115" s="284">
        <v>32675</v>
      </c>
      <c r="D115" s="285" t="s">
        <v>214</v>
      </c>
      <c r="E115" s="286">
        <v>0</v>
      </c>
      <c r="F115" s="286">
        <v>0</v>
      </c>
      <c r="G115" s="286">
        <v>0</v>
      </c>
      <c r="H115" s="286">
        <v>0</v>
      </c>
      <c r="I115" s="286">
        <v>0</v>
      </c>
      <c r="J115" s="287">
        <v>5000</v>
      </c>
    </row>
    <row r="116" spans="1:10" ht="72" customHeight="1">
      <c r="A116" s="297" t="s">
        <v>275</v>
      </c>
      <c r="B116" s="283">
        <v>39829</v>
      </c>
      <c r="C116" s="284">
        <v>45009</v>
      </c>
      <c r="D116" s="285" t="s">
        <v>258</v>
      </c>
      <c r="E116" s="286">
        <v>39829</v>
      </c>
      <c r="F116" s="286">
        <v>0</v>
      </c>
      <c r="G116" s="286">
        <v>0</v>
      </c>
      <c r="H116" s="286">
        <v>0</v>
      </c>
      <c r="I116" s="286">
        <v>0</v>
      </c>
      <c r="J116" s="287">
        <v>0</v>
      </c>
    </row>
    <row r="117" spans="1:10" ht="117" customHeight="1">
      <c r="A117" s="298" t="s">
        <v>276</v>
      </c>
      <c r="B117" s="289">
        <v>36123.160000000003</v>
      </c>
      <c r="C117" s="290">
        <v>45006</v>
      </c>
      <c r="D117" s="291" t="s">
        <v>260</v>
      </c>
      <c r="E117" s="292">
        <v>36123.160000000003</v>
      </c>
      <c r="F117" s="292">
        <v>0</v>
      </c>
      <c r="G117" s="292">
        <v>0</v>
      </c>
      <c r="H117" s="292">
        <v>0</v>
      </c>
      <c r="I117" s="292">
        <v>0</v>
      </c>
      <c r="J117" s="293">
        <v>0</v>
      </c>
    </row>
    <row r="118" spans="1:10">
      <c r="A118" s="295" t="s">
        <v>277</v>
      </c>
      <c r="B118" s="268">
        <v>1250</v>
      </c>
      <c r="C118" s="269">
        <v>28730</v>
      </c>
      <c r="D118" s="270" t="s">
        <v>214</v>
      </c>
      <c r="E118" s="271">
        <v>0</v>
      </c>
      <c r="F118" s="271">
        <v>0</v>
      </c>
      <c r="G118" s="271">
        <v>0</v>
      </c>
      <c r="H118" s="271">
        <v>0</v>
      </c>
      <c r="I118" s="271">
        <v>0</v>
      </c>
      <c r="J118" s="272">
        <v>1250</v>
      </c>
    </row>
    <row r="119" spans="1:10" ht="147.75" customHeight="1">
      <c r="A119" s="299" t="s">
        <v>278</v>
      </c>
      <c r="B119" s="300">
        <v>45611.75</v>
      </c>
      <c r="C119" s="269">
        <v>45002</v>
      </c>
      <c r="D119" s="270" t="s">
        <v>266</v>
      </c>
      <c r="E119" s="271">
        <f>B119</f>
        <v>45611.75</v>
      </c>
      <c r="F119" s="271">
        <v>0</v>
      </c>
      <c r="G119" s="271">
        <v>0</v>
      </c>
      <c r="H119" s="271">
        <v>0</v>
      </c>
      <c r="I119" s="271">
        <v>0</v>
      </c>
      <c r="J119" s="272">
        <v>0</v>
      </c>
    </row>
    <row r="120" spans="1:10" ht="86.45" customHeight="1">
      <c r="A120" s="298" t="s">
        <v>279</v>
      </c>
      <c r="B120" s="289">
        <v>35718.04</v>
      </c>
      <c r="C120" s="269">
        <v>45013</v>
      </c>
      <c r="D120" s="270" t="s">
        <v>234</v>
      </c>
      <c r="E120" s="271">
        <v>35718.04</v>
      </c>
      <c r="F120" s="271">
        <v>0</v>
      </c>
      <c r="G120" s="271">
        <v>0</v>
      </c>
      <c r="H120" s="271">
        <v>0</v>
      </c>
      <c r="I120" s="271">
        <v>0</v>
      </c>
      <c r="J120" s="272">
        <v>0</v>
      </c>
    </row>
    <row r="121" spans="1:10" ht="17.100000000000001" customHeight="1">
      <c r="A121" s="295" t="s">
        <v>280</v>
      </c>
      <c r="B121" s="268">
        <v>3600</v>
      </c>
      <c r="C121" s="269">
        <v>35603</v>
      </c>
      <c r="D121" s="270" t="s">
        <v>214</v>
      </c>
      <c r="E121" s="271">
        <v>0</v>
      </c>
      <c r="F121" s="271">
        <v>0</v>
      </c>
      <c r="G121" s="271">
        <v>0</v>
      </c>
      <c r="H121" s="271">
        <v>0</v>
      </c>
      <c r="I121" s="271">
        <v>0</v>
      </c>
      <c r="J121" s="272">
        <v>3600</v>
      </c>
    </row>
    <row r="122" spans="1:10" ht="17.100000000000001" customHeight="1">
      <c r="A122" s="295" t="s">
        <v>281</v>
      </c>
      <c r="B122" s="268">
        <v>1000</v>
      </c>
      <c r="C122" s="269">
        <v>29664</v>
      </c>
      <c r="D122" s="270" t="s">
        <v>214</v>
      </c>
      <c r="E122" s="271">
        <v>0</v>
      </c>
      <c r="F122" s="271">
        <v>0</v>
      </c>
      <c r="G122" s="271">
        <v>0</v>
      </c>
      <c r="H122" s="271">
        <v>0</v>
      </c>
      <c r="I122" s="271">
        <v>0</v>
      </c>
      <c r="J122" s="272">
        <v>1000</v>
      </c>
    </row>
    <row r="123" spans="1:10" ht="19.5" customHeight="1">
      <c r="A123" s="295" t="s">
        <v>281</v>
      </c>
      <c r="B123" s="268">
        <v>1500</v>
      </c>
      <c r="C123" s="269">
        <v>30078</v>
      </c>
      <c r="D123" s="270" t="s">
        <v>214</v>
      </c>
      <c r="E123" s="271">
        <v>0</v>
      </c>
      <c r="F123" s="271">
        <v>0</v>
      </c>
      <c r="G123" s="271">
        <v>0</v>
      </c>
      <c r="H123" s="271">
        <v>0</v>
      </c>
      <c r="I123" s="271">
        <v>0</v>
      </c>
      <c r="J123" s="272">
        <v>1500</v>
      </c>
    </row>
    <row r="124" spans="1:10">
      <c r="A124" s="295" t="s">
        <v>282</v>
      </c>
      <c r="B124" s="268">
        <v>1300</v>
      </c>
      <c r="C124" s="269">
        <v>30471</v>
      </c>
      <c r="D124" s="270" t="s">
        <v>214</v>
      </c>
      <c r="E124" s="271">
        <v>0</v>
      </c>
      <c r="F124" s="271">
        <v>0</v>
      </c>
      <c r="G124" s="271">
        <v>0</v>
      </c>
      <c r="H124" s="271">
        <v>0</v>
      </c>
      <c r="I124" s="271">
        <v>0</v>
      </c>
      <c r="J124" s="272">
        <v>1300</v>
      </c>
    </row>
    <row r="125" spans="1:10" ht="30" hidden="1">
      <c r="A125" s="295" t="s">
        <v>283</v>
      </c>
      <c r="B125" s="268">
        <v>0</v>
      </c>
      <c r="C125" s="269"/>
      <c r="D125" s="270"/>
      <c r="E125" s="271">
        <v>0</v>
      </c>
      <c r="F125" s="271">
        <v>0</v>
      </c>
      <c r="G125" s="271">
        <v>0</v>
      </c>
      <c r="H125" s="271">
        <v>0</v>
      </c>
      <c r="I125" s="271">
        <v>0</v>
      </c>
      <c r="J125" s="272"/>
    </row>
    <row r="126" spans="1:10" ht="17.45" customHeight="1">
      <c r="A126" s="295" t="s">
        <v>284</v>
      </c>
      <c r="B126" s="268">
        <v>500</v>
      </c>
      <c r="C126" s="269">
        <v>28817</v>
      </c>
      <c r="D126" s="270" t="s">
        <v>214</v>
      </c>
      <c r="E126" s="271">
        <v>0</v>
      </c>
      <c r="F126" s="271">
        <v>0</v>
      </c>
      <c r="G126" s="271">
        <v>0</v>
      </c>
      <c r="H126" s="271">
        <v>0</v>
      </c>
      <c r="I126" s="271">
        <v>0</v>
      </c>
      <c r="J126" s="272">
        <v>500</v>
      </c>
    </row>
    <row r="127" spans="1:10" ht="93.75" customHeight="1">
      <c r="A127" s="295" t="s">
        <v>285</v>
      </c>
      <c r="B127" s="268">
        <v>38319</v>
      </c>
      <c r="C127" s="269">
        <v>45006</v>
      </c>
      <c r="D127" s="301" t="s">
        <v>225</v>
      </c>
      <c r="E127" s="271">
        <v>38319</v>
      </c>
      <c r="F127" s="271">
        <v>0</v>
      </c>
      <c r="G127" s="271">
        <v>0</v>
      </c>
      <c r="H127" s="271">
        <v>0</v>
      </c>
      <c r="I127" s="271">
        <v>0</v>
      </c>
      <c r="J127" s="272">
        <v>0</v>
      </c>
    </row>
    <row r="128" spans="1:10" ht="120">
      <c r="A128" s="295" t="s">
        <v>286</v>
      </c>
      <c r="B128" s="268">
        <v>36123.160000000003</v>
      </c>
      <c r="C128" s="269">
        <v>45006</v>
      </c>
      <c r="D128" s="270" t="s">
        <v>268</v>
      </c>
      <c r="E128" s="271">
        <v>36123.160000000003</v>
      </c>
      <c r="F128" s="271">
        <v>0</v>
      </c>
      <c r="G128" s="271">
        <v>0</v>
      </c>
      <c r="H128" s="271">
        <v>0</v>
      </c>
      <c r="I128" s="271">
        <v>0</v>
      </c>
      <c r="J128" s="272">
        <v>0</v>
      </c>
    </row>
    <row r="129" spans="1:11" ht="17.45" customHeight="1">
      <c r="A129" s="295" t="s">
        <v>287</v>
      </c>
      <c r="B129" s="268">
        <v>10000</v>
      </c>
      <c r="C129" s="269">
        <v>37902</v>
      </c>
      <c r="D129" s="270" t="s">
        <v>214</v>
      </c>
      <c r="E129" s="271">
        <v>0</v>
      </c>
      <c r="F129" s="271">
        <v>0</v>
      </c>
      <c r="G129" s="271">
        <v>0</v>
      </c>
      <c r="H129" s="271">
        <v>0</v>
      </c>
      <c r="I129" s="271">
        <v>0</v>
      </c>
      <c r="J129" s="272">
        <v>10000</v>
      </c>
    </row>
    <row r="130" spans="1:11" ht="90" customHeight="1">
      <c r="A130" s="295" t="s">
        <v>288</v>
      </c>
      <c r="B130" s="268">
        <v>2000</v>
      </c>
      <c r="C130" s="269">
        <v>44952</v>
      </c>
      <c r="D130" s="270" t="s">
        <v>289</v>
      </c>
      <c r="E130" s="271">
        <v>0</v>
      </c>
      <c r="F130" s="271">
        <v>2000</v>
      </c>
      <c r="G130" s="271">
        <v>0</v>
      </c>
      <c r="H130" s="271">
        <v>0</v>
      </c>
      <c r="I130" s="271">
        <v>0</v>
      </c>
      <c r="J130" s="272">
        <v>0</v>
      </c>
    </row>
    <row r="131" spans="1:11" ht="75.75" customHeight="1">
      <c r="A131" s="299" t="s">
        <v>290</v>
      </c>
      <c r="B131" s="300">
        <v>573081</v>
      </c>
      <c r="C131" s="269">
        <v>44970</v>
      </c>
      <c r="D131" s="270" t="s">
        <v>291</v>
      </c>
      <c r="E131" s="271"/>
      <c r="F131" s="271">
        <v>573081</v>
      </c>
      <c r="G131" s="271">
        <v>0</v>
      </c>
      <c r="H131" s="271">
        <v>0</v>
      </c>
      <c r="I131" s="271">
        <v>0</v>
      </c>
      <c r="J131" s="272">
        <v>0</v>
      </c>
    </row>
    <row r="132" spans="1:11" ht="29.25" customHeight="1">
      <c r="A132" s="299" t="s">
        <v>290</v>
      </c>
      <c r="B132" s="289">
        <v>20000</v>
      </c>
      <c r="C132" s="269">
        <v>45016</v>
      </c>
      <c r="D132" s="270" t="s">
        <v>292</v>
      </c>
      <c r="E132" s="271">
        <v>20000</v>
      </c>
      <c r="F132" s="271">
        <v>0</v>
      </c>
      <c r="G132" s="271">
        <v>0</v>
      </c>
      <c r="H132" s="271">
        <v>0</v>
      </c>
      <c r="I132" s="271">
        <v>0</v>
      </c>
      <c r="J132" s="272">
        <v>0</v>
      </c>
    </row>
    <row r="133" spans="1:11" ht="15.75" thickBot="1">
      <c r="A133" s="302" t="s">
        <v>293</v>
      </c>
      <c r="B133" s="303">
        <f>SUM(B12:B132)</f>
        <v>6528518.7600000007</v>
      </c>
      <c r="C133" s="304"/>
      <c r="D133" s="304"/>
      <c r="E133" s="303">
        <f>SUM(E11:E132)</f>
        <v>4092737.7600000007</v>
      </c>
      <c r="F133" s="303">
        <f>SUM(F11:F132)</f>
        <v>1714181</v>
      </c>
      <c r="G133" s="303">
        <f t="shared" ref="G133:I133" si="0">SUM(G11:G132)</f>
        <v>604000</v>
      </c>
      <c r="H133" s="303">
        <f>SUM(H11:H132)</f>
        <v>50000</v>
      </c>
      <c r="I133" s="303">
        <f t="shared" si="0"/>
        <v>0</v>
      </c>
      <c r="J133" s="305">
        <f>SUM(J11:J132)</f>
        <v>67600</v>
      </c>
      <c r="K133" s="306"/>
    </row>
    <row r="134" spans="1:11">
      <c r="A134" s="307" t="s">
        <v>168</v>
      </c>
      <c r="B134" s="307"/>
      <c r="C134" s="307"/>
      <c r="D134" s="307"/>
      <c r="E134" s="307"/>
      <c r="F134" s="307"/>
      <c r="G134" s="307"/>
      <c r="H134" s="307"/>
      <c r="I134" s="307"/>
      <c r="J134" s="307"/>
    </row>
    <row r="135" spans="1:11">
      <c r="A135" s="249"/>
      <c r="B135" s="249"/>
      <c r="C135" s="249"/>
      <c r="D135" s="249"/>
      <c r="E135" s="249"/>
      <c r="F135" s="249"/>
      <c r="G135" s="249"/>
      <c r="H135" s="249"/>
      <c r="I135" s="249"/>
      <c r="J135" s="249"/>
    </row>
    <row r="136" spans="1:11">
      <c r="A136" s="249"/>
      <c r="B136" s="249"/>
      <c r="C136" s="249"/>
      <c r="D136" s="249"/>
      <c r="E136" s="249"/>
      <c r="F136" s="249"/>
      <c r="G136" s="249"/>
      <c r="H136" s="249"/>
      <c r="I136" s="249"/>
      <c r="J136" s="249"/>
    </row>
    <row r="137" spans="1:11" ht="14.25" customHeight="1"/>
    <row r="138" spans="1:11" ht="18.75">
      <c r="A138" s="308" t="s">
        <v>96</v>
      </c>
      <c r="F138" s="244"/>
      <c r="H138" s="308" t="s">
        <v>32</v>
      </c>
      <c r="I138" s="309"/>
    </row>
    <row r="139" spans="1:11" ht="18.75">
      <c r="A139" s="310" t="s">
        <v>97</v>
      </c>
      <c r="H139" s="310" t="s">
        <v>33</v>
      </c>
      <c r="I139" s="311"/>
    </row>
  </sheetData>
  <sheetProtection formatCells="0" formatColumns="0" formatRows="0" insertColumns="0" insertRows="0" insertHyperlinks="0" deleteColumns="0" deleteRows="0" sort="0" autoFilter="0" pivotTables="0"/>
  <mergeCells count="12">
    <mergeCell ref="A11:J11"/>
    <mergeCell ref="A65:J65"/>
    <mergeCell ref="A134:J134"/>
    <mergeCell ref="A3:J3"/>
    <mergeCell ref="A6:B6"/>
    <mergeCell ref="A8:A10"/>
    <mergeCell ref="B8:B10"/>
    <mergeCell ref="C8:C10"/>
    <mergeCell ref="D8:D10"/>
    <mergeCell ref="E8:J8"/>
    <mergeCell ref="E9:G9"/>
    <mergeCell ref="H9:J9"/>
  </mergeCells>
  <pageMargins left="0.5" right="0.5" top="0.5" bottom="0.75" header="0.3" footer="0.3"/>
  <pageSetup paperSize="10000"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1F1FE-6623-4DD5-AB3F-82FA14D721EB}">
  <dimension ref="A1:J24"/>
  <sheetViews>
    <sheetView zoomScale="115" zoomScaleNormal="115" workbookViewId="0">
      <selection activeCell="G25" sqref="G25"/>
    </sheetView>
  </sheetViews>
  <sheetFormatPr defaultRowHeight="15"/>
  <cols>
    <col min="1" max="1" width="22.42578125" style="190" customWidth="1"/>
    <col min="2" max="2" width="10" style="190" customWidth="1"/>
    <col min="3" max="3" width="10.7109375" style="190" customWidth="1"/>
    <col min="4" max="4" width="13.85546875" style="190" customWidth="1"/>
    <col min="5" max="5" width="18.140625" style="190" customWidth="1"/>
    <col min="6" max="6" width="16.7109375" style="190" customWidth="1"/>
    <col min="7" max="7" width="20.7109375" style="190" customWidth="1"/>
    <col min="8" max="8" width="19" style="190" customWidth="1"/>
    <col min="9" max="9" width="14.28515625" style="190" customWidth="1"/>
    <col min="10" max="16384" width="9.140625" style="190"/>
  </cols>
  <sheetData>
    <row r="1" spans="1:10" ht="15.75">
      <c r="A1" s="188" t="s">
        <v>160</v>
      </c>
      <c r="B1" s="189"/>
      <c r="C1" s="189"/>
      <c r="D1" s="189"/>
      <c r="E1" s="189"/>
    </row>
    <row r="2" spans="1:10" ht="15.75" thickBot="1">
      <c r="A2" s="191"/>
      <c r="B2" s="191"/>
      <c r="C2" s="191"/>
      <c r="D2" s="191"/>
      <c r="E2" s="191"/>
    </row>
    <row r="3" spans="1:10">
      <c r="A3" s="192" t="s">
        <v>161</v>
      </c>
      <c r="B3" s="193"/>
      <c r="C3" s="193"/>
      <c r="D3" s="193"/>
      <c r="E3" s="193"/>
      <c r="F3" s="193"/>
      <c r="G3" s="193"/>
      <c r="H3" s="193"/>
      <c r="I3" s="194"/>
    </row>
    <row r="4" spans="1:10">
      <c r="A4" s="195"/>
      <c r="B4" s="196"/>
      <c r="C4" s="196"/>
      <c r="D4" s="196"/>
      <c r="E4" s="196"/>
      <c r="F4" s="196"/>
      <c r="G4" s="196"/>
      <c r="H4" s="196"/>
      <c r="I4" s="197"/>
    </row>
    <row r="5" spans="1:10">
      <c r="A5" s="198" t="s">
        <v>22</v>
      </c>
      <c r="B5" s="199"/>
      <c r="C5" s="200"/>
      <c r="D5" s="200" t="s">
        <v>2</v>
      </c>
      <c r="E5" s="199">
        <v>2023</v>
      </c>
      <c r="I5" s="201"/>
    </row>
    <row r="6" spans="1:10">
      <c r="A6" s="202" t="s">
        <v>162</v>
      </c>
      <c r="B6" s="203"/>
      <c r="C6" s="204"/>
      <c r="D6" s="205" t="s">
        <v>3</v>
      </c>
      <c r="E6" s="203">
        <v>1</v>
      </c>
      <c r="I6" s="201"/>
    </row>
    <row r="7" spans="1:10">
      <c r="A7" s="206"/>
      <c r="I7" s="201"/>
    </row>
    <row r="8" spans="1:10" s="213" customFormat="1" ht="14.45" customHeight="1">
      <c r="A8" s="207" t="s">
        <v>163</v>
      </c>
      <c r="B8" s="208" t="s">
        <v>5</v>
      </c>
      <c r="C8" s="208" t="s">
        <v>6</v>
      </c>
      <c r="D8" s="208" t="s">
        <v>7</v>
      </c>
      <c r="E8" s="208" t="s">
        <v>164</v>
      </c>
      <c r="F8" s="209" t="s">
        <v>9</v>
      </c>
      <c r="G8" s="210"/>
      <c r="H8" s="211" t="s">
        <v>165</v>
      </c>
      <c r="I8" s="212" t="s">
        <v>11</v>
      </c>
    </row>
    <row r="9" spans="1:10" s="213" customFormat="1" ht="28.9" customHeight="1">
      <c r="A9" s="207"/>
      <c r="B9" s="214"/>
      <c r="C9" s="214"/>
      <c r="D9" s="208"/>
      <c r="E9" s="208"/>
      <c r="F9" s="215" t="s">
        <v>166</v>
      </c>
      <c r="G9" s="215" t="s">
        <v>167</v>
      </c>
      <c r="H9" s="214"/>
      <c r="I9" s="216"/>
    </row>
    <row r="10" spans="1:10" s="213" customFormat="1" ht="14.45" customHeight="1">
      <c r="A10" s="217"/>
      <c r="B10" s="218"/>
      <c r="C10" s="219"/>
      <c r="D10" s="220"/>
      <c r="E10" s="220"/>
      <c r="F10" s="220"/>
      <c r="G10" s="220"/>
      <c r="H10" s="220"/>
      <c r="I10" s="221"/>
    </row>
    <row r="11" spans="1:10" s="213" customFormat="1" ht="21.6" customHeight="1">
      <c r="A11" s="217"/>
      <c r="B11" s="218"/>
      <c r="C11" s="219"/>
      <c r="D11" s="220"/>
      <c r="E11" s="220"/>
      <c r="F11" s="220"/>
      <c r="G11" s="220"/>
      <c r="H11" s="220"/>
      <c r="I11" s="221"/>
    </row>
    <row r="12" spans="1:10">
      <c r="A12" s="222"/>
      <c r="B12" s="223"/>
      <c r="C12" s="223"/>
      <c r="D12" s="223"/>
      <c r="E12" s="223"/>
      <c r="F12" s="223"/>
      <c r="G12" s="223"/>
      <c r="H12" s="223"/>
      <c r="I12" s="224"/>
      <c r="J12" s="213"/>
    </row>
    <row r="13" spans="1:10">
      <c r="A13" s="217"/>
      <c r="B13" s="218"/>
      <c r="C13" s="218"/>
      <c r="D13" s="218"/>
      <c r="E13" s="218"/>
      <c r="F13" s="218"/>
      <c r="G13" s="218"/>
      <c r="H13" s="218"/>
      <c r="I13" s="221"/>
      <c r="J13" s="213"/>
    </row>
    <row r="14" spans="1:10">
      <c r="A14" s="217"/>
      <c r="B14" s="218"/>
      <c r="C14" s="218"/>
      <c r="D14" s="218"/>
      <c r="E14" s="218"/>
      <c r="F14" s="218"/>
      <c r="G14" s="218"/>
      <c r="H14" s="218"/>
      <c r="I14" s="221"/>
    </row>
    <row r="15" spans="1:10">
      <c r="A15" s="217"/>
      <c r="B15" s="218"/>
      <c r="C15" s="218"/>
      <c r="D15" s="218"/>
      <c r="E15" s="218"/>
      <c r="F15" s="218"/>
      <c r="G15" s="218"/>
      <c r="H15" s="218"/>
      <c r="I15" s="221"/>
    </row>
    <row r="16" spans="1:10">
      <c r="A16" s="217"/>
      <c r="B16" s="218"/>
      <c r="C16" s="218"/>
      <c r="D16" s="218"/>
      <c r="E16" s="218"/>
      <c r="F16" s="218"/>
      <c r="G16" s="218"/>
      <c r="H16" s="218"/>
      <c r="I16" s="221"/>
    </row>
    <row r="17" spans="1:10">
      <c r="A17" s="225"/>
      <c r="I17" s="201"/>
    </row>
    <row r="18" spans="1:10">
      <c r="A18" s="226" t="s">
        <v>168</v>
      </c>
      <c r="B18" s="227"/>
      <c r="C18" s="227"/>
      <c r="D18" s="227"/>
      <c r="E18" s="227"/>
      <c r="F18" s="227"/>
      <c r="G18" s="227"/>
      <c r="H18" s="227"/>
      <c r="I18" s="228"/>
    </row>
    <row r="19" spans="1:10">
      <c r="A19" s="225"/>
      <c r="I19" s="201"/>
    </row>
    <row r="20" spans="1:10">
      <c r="A20" s="225"/>
      <c r="I20" s="201"/>
    </row>
    <row r="21" spans="1:10">
      <c r="A21" s="225"/>
      <c r="I21" s="201"/>
    </row>
    <row r="22" spans="1:10" s="213" customFormat="1" ht="16.899999999999999" customHeight="1">
      <c r="A22" s="229" t="s">
        <v>96</v>
      </c>
      <c r="B22" s="230"/>
      <c r="C22" s="231"/>
      <c r="D22" s="232"/>
      <c r="E22" s="233"/>
      <c r="F22" s="234"/>
      <c r="G22" s="234"/>
      <c r="H22" s="233" t="s">
        <v>32</v>
      </c>
      <c r="I22" s="235"/>
    </row>
    <row r="23" spans="1:10" ht="18" thickBot="1">
      <c r="A23" s="236" t="s">
        <v>97</v>
      </c>
      <c r="B23" s="237"/>
      <c r="C23" s="238"/>
      <c r="D23" s="238"/>
      <c r="E23" s="239"/>
      <c r="F23" s="238"/>
      <c r="G23" s="238"/>
      <c r="H23" s="239" t="s">
        <v>33</v>
      </c>
      <c r="I23" s="240"/>
    </row>
    <row r="24" spans="1:10">
      <c r="J24" s="213"/>
    </row>
  </sheetData>
  <sheetProtection formatCells="0" formatColumns="0" formatRows="0" insertColumns="0" insertRows="0" insertHyperlinks="0" deleteColumns="0" deleteRows="0" sort="0" autoFilter="0" pivotTables="0"/>
  <mergeCells count="12">
    <mergeCell ref="A18:I18"/>
    <mergeCell ref="A22:B22"/>
    <mergeCell ref="A23:B23"/>
    <mergeCell ref="A3:I3"/>
    <mergeCell ref="A8:A9"/>
    <mergeCell ref="B8:B9"/>
    <mergeCell ref="C8:C9"/>
    <mergeCell ref="D8:D9"/>
    <mergeCell ref="E8:E9"/>
    <mergeCell ref="F8:G8"/>
    <mergeCell ref="H8:H9"/>
    <mergeCell ref="I8:I9"/>
  </mergeCells>
  <printOptions horizontalCentered="1" verticalCentered="1"/>
  <pageMargins left="0.7" right="0.7" top="0.75" bottom="0.75" header="0.3" footer="0.3"/>
  <pageSetup paperSize="1000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D0B7-683A-4EE7-85C7-59DEDEDB6AFE}">
  <sheetPr>
    <tabColor theme="3"/>
  </sheetPr>
  <dimension ref="A1:K59"/>
  <sheetViews>
    <sheetView view="pageBreakPreview" zoomScale="160" zoomScaleNormal="145" zoomScaleSheetLayoutView="160" workbookViewId="0">
      <selection activeCell="E18" sqref="E18"/>
    </sheetView>
  </sheetViews>
  <sheetFormatPr defaultColWidth="9.140625" defaultRowHeight="15.75"/>
  <cols>
    <col min="1" max="1" width="1.85546875" style="144" customWidth="1"/>
    <col min="2" max="2" width="3.28515625" style="144" customWidth="1"/>
    <col min="3" max="3" width="2.85546875" style="144" customWidth="1"/>
    <col min="4" max="4" width="50.7109375" style="144" customWidth="1"/>
    <col min="5" max="5" width="9.140625" style="144" customWidth="1"/>
    <col min="6" max="6" width="23.7109375" style="152" customWidth="1"/>
    <col min="7" max="7" width="2.85546875" style="152" customWidth="1"/>
    <col min="8" max="8" width="9.140625" style="144"/>
    <col min="9" max="9" width="18.7109375" style="144" bestFit="1" customWidth="1"/>
    <col min="10" max="10" width="16.85546875" style="144" bestFit="1" customWidth="1"/>
    <col min="11" max="16384" width="9.140625" style="144"/>
  </cols>
  <sheetData>
    <row r="1" spans="1:11" ht="12" customHeight="1">
      <c r="A1" s="60" t="s">
        <v>117</v>
      </c>
      <c r="B1" s="143"/>
      <c r="C1" s="143"/>
      <c r="D1" s="143"/>
      <c r="E1" s="143"/>
      <c r="F1" s="143"/>
      <c r="G1" s="143"/>
      <c r="H1" s="143"/>
    </row>
    <row r="2" spans="1:11" ht="12" customHeight="1">
      <c r="A2" s="60" t="s">
        <v>118</v>
      </c>
      <c r="B2" s="143"/>
      <c r="C2" s="143"/>
      <c r="D2" s="143"/>
      <c r="E2" s="143"/>
      <c r="F2" s="143"/>
      <c r="G2" s="143"/>
      <c r="H2" s="143"/>
    </row>
    <row r="3" spans="1:11" ht="9.75" customHeight="1">
      <c r="A3" s="143"/>
      <c r="B3" s="143"/>
      <c r="C3" s="143"/>
      <c r="D3" s="143"/>
      <c r="E3" s="143"/>
      <c r="F3" s="143"/>
      <c r="G3" s="143"/>
      <c r="H3" s="143"/>
    </row>
    <row r="4" spans="1:11">
      <c r="A4" s="145" t="s">
        <v>119</v>
      </c>
      <c r="B4" s="145"/>
      <c r="C4" s="145"/>
      <c r="D4" s="145"/>
      <c r="E4" s="145"/>
      <c r="F4" s="145"/>
      <c r="G4" s="131"/>
      <c r="H4" s="143"/>
    </row>
    <row r="5" spans="1:11" ht="10.5" customHeight="1">
      <c r="A5" s="143"/>
      <c r="B5" s="143"/>
      <c r="C5" s="143"/>
      <c r="D5" s="143"/>
      <c r="E5" s="143"/>
      <c r="F5" s="143"/>
      <c r="G5" s="143"/>
      <c r="H5" s="143"/>
    </row>
    <row r="6" spans="1:11">
      <c r="A6" s="128" t="s">
        <v>22</v>
      </c>
      <c r="B6" s="143"/>
      <c r="C6" s="143"/>
      <c r="D6" s="143"/>
      <c r="E6" s="128" t="s">
        <v>38</v>
      </c>
      <c r="F6" s="143"/>
      <c r="G6" s="143"/>
      <c r="H6" s="143"/>
    </row>
    <row r="7" spans="1:11" ht="16.5" thickBot="1">
      <c r="A7" s="131" t="s">
        <v>23</v>
      </c>
      <c r="B7" s="146"/>
      <c r="C7" s="146"/>
      <c r="D7" s="146"/>
      <c r="E7" s="131" t="s">
        <v>120</v>
      </c>
      <c r="F7" s="146"/>
      <c r="G7" s="146"/>
      <c r="H7" s="146"/>
      <c r="I7" s="147"/>
      <c r="J7" s="147"/>
      <c r="K7" s="147"/>
    </row>
    <row r="8" spans="1:11">
      <c r="A8" s="148"/>
      <c r="B8" s="149" t="s">
        <v>121</v>
      </c>
      <c r="C8" s="150"/>
      <c r="D8" s="150"/>
      <c r="E8" s="150"/>
      <c r="F8" s="151"/>
    </row>
    <row r="9" spans="1:11">
      <c r="A9" s="153"/>
      <c r="C9" s="154" t="s">
        <v>122</v>
      </c>
      <c r="F9" s="155"/>
    </row>
    <row r="10" spans="1:11">
      <c r="A10" s="153"/>
      <c r="D10" s="144" t="s">
        <v>123</v>
      </c>
      <c r="F10" s="156">
        <v>39582106.629999995</v>
      </c>
    </row>
    <row r="11" spans="1:11">
      <c r="A11" s="153"/>
      <c r="D11" s="144" t="s">
        <v>124</v>
      </c>
      <c r="F11" s="157">
        <v>389808735</v>
      </c>
    </row>
    <row r="12" spans="1:11">
      <c r="A12" s="153"/>
      <c r="D12" s="144" t="s">
        <v>125</v>
      </c>
      <c r="F12" s="157">
        <v>13955009.110000001</v>
      </c>
    </row>
    <row r="13" spans="1:11">
      <c r="A13" s="153"/>
      <c r="D13" s="144" t="s">
        <v>126</v>
      </c>
      <c r="F13" s="157">
        <v>203398.83000000002</v>
      </c>
    </row>
    <row r="14" spans="1:11">
      <c r="A14" s="153"/>
      <c r="D14" s="144" t="s">
        <v>127</v>
      </c>
      <c r="F14" s="158">
        <v>223358988.81000003</v>
      </c>
    </row>
    <row r="15" spans="1:11">
      <c r="A15" s="153"/>
      <c r="D15" s="143" t="s">
        <v>128</v>
      </c>
      <c r="F15" s="159">
        <f>SUM(F10:F14)</f>
        <v>666908238.38</v>
      </c>
    </row>
    <row r="16" spans="1:11">
      <c r="A16" s="153"/>
      <c r="C16" s="154" t="s">
        <v>129</v>
      </c>
      <c r="F16" s="155"/>
    </row>
    <row r="17" spans="1:10">
      <c r="A17" s="153"/>
      <c r="D17" s="144" t="s">
        <v>130</v>
      </c>
      <c r="F17" s="160">
        <v>149335135.90000015</v>
      </c>
    </row>
    <row r="18" spans="1:10">
      <c r="A18" s="153"/>
      <c r="D18" s="144" t="s">
        <v>131</v>
      </c>
      <c r="F18" s="161">
        <v>84411244.409999996</v>
      </c>
    </row>
    <row r="19" spans="1:10">
      <c r="A19" s="153"/>
      <c r="D19" s="144" t="s">
        <v>132</v>
      </c>
      <c r="F19" s="161">
        <v>129101523.96999998</v>
      </c>
    </row>
    <row r="20" spans="1:10">
      <c r="A20" s="153"/>
      <c r="D20" s="144" t="s">
        <v>133</v>
      </c>
      <c r="F20" s="161">
        <v>5055588.49</v>
      </c>
    </row>
    <row r="21" spans="1:10">
      <c r="A21" s="153"/>
      <c r="D21" s="144" t="s">
        <v>134</v>
      </c>
      <c r="F21" s="161">
        <v>46844161.520000003</v>
      </c>
    </row>
    <row r="22" spans="1:10">
      <c r="A22" s="153"/>
      <c r="D22" s="143" t="s">
        <v>135</v>
      </c>
      <c r="F22" s="159">
        <f>SUM(F17:F21)</f>
        <v>414747654.29000014</v>
      </c>
    </row>
    <row r="23" spans="1:10">
      <c r="A23" s="153"/>
      <c r="C23" s="143" t="s">
        <v>136</v>
      </c>
      <c r="F23" s="162">
        <f>F15-F22</f>
        <v>252160584.08999985</v>
      </c>
      <c r="G23" s="163"/>
      <c r="I23" s="164"/>
      <c r="J23" s="164"/>
    </row>
    <row r="24" spans="1:10">
      <c r="A24" s="153"/>
      <c r="B24" s="143" t="s">
        <v>137</v>
      </c>
      <c r="F24" s="155"/>
    </row>
    <row r="25" spans="1:10">
      <c r="A25" s="153"/>
      <c r="C25" s="154" t="s">
        <v>122</v>
      </c>
      <c r="F25" s="155"/>
    </row>
    <row r="26" spans="1:10">
      <c r="A26" s="153"/>
      <c r="D26" s="144" t="s">
        <v>138</v>
      </c>
      <c r="F26" s="155">
        <v>0</v>
      </c>
    </row>
    <row r="27" spans="1:10" ht="31.5">
      <c r="A27" s="153"/>
      <c r="D27" s="165" t="s">
        <v>139</v>
      </c>
      <c r="F27" s="155">
        <v>0</v>
      </c>
    </row>
    <row r="28" spans="1:10" ht="31.5">
      <c r="A28" s="153"/>
      <c r="D28" s="165" t="s">
        <v>140</v>
      </c>
      <c r="F28" s="155">
        <v>0</v>
      </c>
    </row>
    <row r="29" spans="1:10">
      <c r="A29" s="153"/>
      <c r="D29" s="165" t="s">
        <v>141</v>
      </c>
      <c r="F29" s="166">
        <v>0</v>
      </c>
    </row>
    <row r="30" spans="1:10">
      <c r="A30" s="153"/>
      <c r="D30" s="167" t="s">
        <v>142</v>
      </c>
      <c r="E30" s="167"/>
      <c r="F30" s="166">
        <v>0</v>
      </c>
      <c r="G30" s="167"/>
    </row>
    <row r="31" spans="1:10">
      <c r="A31" s="153"/>
      <c r="D31" s="144" t="s">
        <v>143</v>
      </c>
      <c r="F31" s="168">
        <v>108150</v>
      </c>
    </row>
    <row r="32" spans="1:10">
      <c r="A32" s="153"/>
      <c r="D32" s="143" t="s">
        <v>128</v>
      </c>
      <c r="F32" s="159">
        <f>SUM(F26:F31)</f>
        <v>108150</v>
      </c>
    </row>
    <row r="33" spans="1:7">
      <c r="A33" s="153"/>
      <c r="C33" s="154" t="s">
        <v>129</v>
      </c>
      <c r="F33" s="155"/>
    </row>
    <row r="34" spans="1:7">
      <c r="A34" s="153"/>
      <c r="D34" s="144" t="s">
        <v>144</v>
      </c>
      <c r="F34" s="155">
        <v>0</v>
      </c>
      <c r="G34" s="169"/>
    </row>
    <row r="35" spans="1:7" ht="31.5">
      <c r="A35" s="153"/>
      <c r="D35" s="165" t="s">
        <v>145</v>
      </c>
      <c r="F35" s="155">
        <v>26345265.539999999</v>
      </c>
    </row>
    <row r="36" spans="1:7">
      <c r="A36" s="153"/>
      <c r="D36" s="144" t="s">
        <v>146</v>
      </c>
      <c r="F36" s="155">
        <v>0</v>
      </c>
    </row>
    <row r="37" spans="1:7" s="152" customFormat="1">
      <c r="A37" s="170"/>
      <c r="B37" s="144"/>
      <c r="C37" s="144"/>
      <c r="D37" s="144" t="s">
        <v>147</v>
      </c>
      <c r="E37" s="144"/>
      <c r="F37" s="171">
        <v>0</v>
      </c>
    </row>
    <row r="38" spans="1:7" s="152" customFormat="1">
      <c r="A38" s="170"/>
      <c r="B38" s="144"/>
      <c r="C38" s="144"/>
      <c r="D38" s="143" t="s">
        <v>135</v>
      </c>
      <c r="E38" s="144"/>
      <c r="F38" s="159">
        <f>SUM(F34:F37)</f>
        <v>26345265.539999999</v>
      </c>
    </row>
    <row r="39" spans="1:7" s="152" customFormat="1">
      <c r="A39" s="170"/>
      <c r="B39" s="144"/>
      <c r="C39" s="143" t="s">
        <v>148</v>
      </c>
      <c r="D39" s="144"/>
      <c r="E39" s="144"/>
      <c r="F39" s="162">
        <f>F32-F38</f>
        <v>-26237115.539999999</v>
      </c>
    </row>
    <row r="40" spans="1:7" s="152" customFormat="1">
      <c r="A40" s="170"/>
      <c r="B40" s="143" t="s">
        <v>149</v>
      </c>
      <c r="C40" s="144"/>
      <c r="D40" s="144"/>
      <c r="E40" s="144"/>
      <c r="F40" s="155"/>
    </row>
    <row r="41" spans="1:7" s="152" customFormat="1">
      <c r="A41" s="170"/>
      <c r="B41" s="144"/>
      <c r="C41" s="154" t="s">
        <v>122</v>
      </c>
      <c r="D41" s="144"/>
      <c r="E41" s="144"/>
      <c r="F41" s="155"/>
    </row>
    <row r="42" spans="1:7" s="152" customFormat="1">
      <c r="A42" s="170"/>
      <c r="B42" s="144"/>
      <c r="C42" s="144"/>
      <c r="D42" s="144" t="s">
        <v>150</v>
      </c>
      <c r="E42" s="144"/>
      <c r="F42" s="155">
        <v>5993000</v>
      </c>
    </row>
    <row r="43" spans="1:7" s="152" customFormat="1">
      <c r="A43" s="170"/>
      <c r="B43" s="144"/>
      <c r="C43" s="144"/>
      <c r="D43" s="143" t="s">
        <v>128</v>
      </c>
      <c r="E43" s="144"/>
      <c r="F43" s="159">
        <f>F42</f>
        <v>5993000</v>
      </c>
    </row>
    <row r="44" spans="1:7" s="152" customFormat="1">
      <c r="A44" s="170"/>
      <c r="B44" s="144"/>
      <c r="C44" s="154" t="s">
        <v>129</v>
      </c>
      <c r="D44" s="144"/>
      <c r="E44" s="144"/>
      <c r="F44" s="155"/>
    </row>
    <row r="45" spans="1:7" s="152" customFormat="1">
      <c r="A45" s="170"/>
      <c r="B45" s="144"/>
      <c r="C45" s="144"/>
      <c r="D45" s="144" t="s">
        <v>151</v>
      </c>
      <c r="E45" s="144"/>
      <c r="F45" s="155">
        <v>0</v>
      </c>
    </row>
    <row r="46" spans="1:7" s="152" customFormat="1">
      <c r="A46" s="170"/>
      <c r="B46" s="144"/>
      <c r="C46" s="144"/>
      <c r="D46" s="144" t="s">
        <v>152</v>
      </c>
      <c r="E46" s="144"/>
      <c r="F46" s="172">
        <v>17123775.559999999</v>
      </c>
    </row>
    <row r="47" spans="1:7" s="152" customFormat="1">
      <c r="A47" s="170"/>
      <c r="B47" s="144"/>
      <c r="C47" s="144"/>
      <c r="D47" s="143" t="s">
        <v>135</v>
      </c>
      <c r="E47" s="144"/>
      <c r="F47" s="159">
        <f>F45+F46</f>
        <v>17123775.559999999</v>
      </c>
    </row>
    <row r="48" spans="1:7" s="152" customFormat="1">
      <c r="A48" s="170"/>
      <c r="B48" s="144"/>
      <c r="C48" s="143" t="s">
        <v>153</v>
      </c>
      <c r="D48" s="144"/>
      <c r="E48" s="144"/>
      <c r="F48" s="162">
        <f>F43-F47</f>
        <v>-11130775.559999999</v>
      </c>
    </row>
    <row r="49" spans="1:9" s="152" customFormat="1">
      <c r="A49" s="170"/>
      <c r="B49" s="143" t="s">
        <v>154</v>
      </c>
      <c r="C49" s="144"/>
      <c r="D49" s="144"/>
      <c r="E49" s="144"/>
      <c r="F49" s="155"/>
    </row>
    <row r="50" spans="1:9" s="152" customFormat="1">
      <c r="A50" s="170"/>
      <c r="B50" s="144"/>
      <c r="C50" s="144"/>
      <c r="D50" s="143" t="s">
        <v>155</v>
      </c>
      <c r="E50" s="144"/>
      <c r="F50" s="173">
        <f>F23+F39+F48</f>
        <v>214792692.98999986</v>
      </c>
    </row>
    <row r="51" spans="1:9" s="152" customFormat="1">
      <c r="A51" s="170"/>
      <c r="B51" s="143" t="s">
        <v>156</v>
      </c>
      <c r="C51" s="144"/>
      <c r="D51" s="144"/>
      <c r="E51" s="144"/>
      <c r="F51" s="174">
        <v>4024591493.7400002</v>
      </c>
      <c r="G51" s="175"/>
    </row>
    <row r="52" spans="1:9" s="152" customFormat="1" ht="16.5" thickBot="1">
      <c r="A52" s="176"/>
      <c r="B52" s="177" t="s">
        <v>157</v>
      </c>
      <c r="C52" s="178"/>
      <c r="D52" s="178"/>
      <c r="E52" s="178"/>
      <c r="F52" s="179">
        <f>SUM(F50:F51)</f>
        <v>4239384186.73</v>
      </c>
      <c r="G52" s="175"/>
      <c r="I52" s="152">
        <f>[1]detailedposition.edited!J14</f>
        <v>4239384186.7299995</v>
      </c>
    </row>
    <row r="53" spans="1:9" s="152" customFormat="1" ht="21.75" customHeight="1">
      <c r="A53" s="180" t="s">
        <v>158</v>
      </c>
      <c r="B53" s="180"/>
      <c r="C53" s="180"/>
      <c r="D53" s="180"/>
      <c r="E53" s="180"/>
      <c r="F53" s="180"/>
      <c r="I53" s="152">
        <f>I52-F52</f>
        <v>0</v>
      </c>
    </row>
    <row r="54" spans="1:9" s="152" customFormat="1">
      <c r="D54" s="144"/>
    </row>
    <row r="55" spans="1:9" s="152" customFormat="1">
      <c r="D55" s="144"/>
    </row>
    <row r="56" spans="1:9" s="152" customFormat="1">
      <c r="D56" s="144"/>
    </row>
    <row r="57" spans="1:9" s="152" customFormat="1">
      <c r="B57" s="181" t="s">
        <v>96</v>
      </c>
      <c r="C57" s="181"/>
      <c r="D57" s="182"/>
      <c r="E57" s="127" t="s">
        <v>32</v>
      </c>
      <c r="F57" s="127"/>
      <c r="G57" s="183"/>
    </row>
    <row r="58" spans="1:9" s="152" customFormat="1">
      <c r="B58" s="184" t="s">
        <v>97</v>
      </c>
      <c r="C58" s="185"/>
      <c r="D58" s="186"/>
      <c r="E58" s="187" t="s">
        <v>159</v>
      </c>
      <c r="F58" s="187"/>
      <c r="G58" s="183"/>
    </row>
    <row r="59" spans="1:9">
      <c r="I59" s="164"/>
    </row>
  </sheetData>
  <mergeCells count="4">
    <mergeCell ref="A4:F4"/>
    <mergeCell ref="A53:F53"/>
    <mergeCell ref="E57:F57"/>
    <mergeCell ref="E58:F58"/>
  </mergeCells>
  <printOptions horizontalCentered="1" verticalCentered="1"/>
  <pageMargins left="1" right="1" top="1" bottom="0.5" header="0.31496062992126" footer="0.31496062992126"/>
  <pageSetup paperSize="10000" scale="9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5844-9495-4B96-A3F9-D53E88AA52B4}">
  <dimension ref="A1:K53"/>
  <sheetViews>
    <sheetView view="pageBreakPreview" topLeftCell="A31" zoomScale="190" zoomScaleNormal="145" zoomScaleSheetLayoutView="190" workbookViewId="0">
      <selection activeCell="H46" sqref="H46"/>
    </sheetView>
  </sheetViews>
  <sheetFormatPr defaultRowHeight="15.75"/>
  <cols>
    <col min="1" max="1" width="10.5703125" style="126" customWidth="1"/>
    <col min="2" max="5" width="9.140625" style="126"/>
    <col min="6" max="6" width="10" style="126" customWidth="1"/>
    <col min="7" max="7" width="6.28515625" style="126" customWidth="1"/>
    <col min="8" max="8" width="5.85546875" style="126" customWidth="1"/>
    <col min="9" max="9" width="19.28515625" style="126" customWidth="1"/>
    <col min="10" max="16384" width="9.140625" style="126"/>
  </cols>
  <sheetData>
    <row r="1" spans="1:11">
      <c r="A1" s="125" t="s">
        <v>98</v>
      </c>
    </row>
    <row r="2" spans="1:11">
      <c r="A2" s="125" t="s">
        <v>99</v>
      </c>
    </row>
    <row r="5" spans="1:11">
      <c r="A5" s="127" t="s">
        <v>100</v>
      </c>
      <c r="B5" s="127"/>
      <c r="C5" s="127"/>
      <c r="D5" s="127"/>
      <c r="E5" s="127"/>
      <c r="F5" s="127"/>
      <c r="G5" s="127"/>
      <c r="H5" s="127"/>
      <c r="I5" s="127"/>
      <c r="J5" s="120"/>
      <c r="K5" s="120"/>
    </row>
    <row r="8" spans="1:11">
      <c r="A8" s="128" t="s">
        <v>101</v>
      </c>
      <c r="B8" s="126" t="s">
        <v>102</v>
      </c>
      <c r="D8" s="129"/>
      <c r="F8" s="128" t="s">
        <v>2</v>
      </c>
      <c r="H8" s="130">
        <v>2023</v>
      </c>
    </row>
    <row r="9" spans="1:11">
      <c r="A9" s="131" t="s">
        <v>103</v>
      </c>
      <c r="B9" s="126" t="s">
        <v>104</v>
      </c>
      <c r="D9" s="129"/>
      <c r="F9" s="132" t="s">
        <v>3</v>
      </c>
      <c r="H9" s="130">
        <v>1</v>
      </c>
    </row>
    <row r="11" spans="1:11">
      <c r="A11" s="126" t="s">
        <v>105</v>
      </c>
      <c r="I11" s="133">
        <v>114534645.39</v>
      </c>
    </row>
    <row r="13" spans="1:11">
      <c r="A13" s="126" t="s">
        <v>106</v>
      </c>
      <c r="B13" s="126" t="s">
        <v>107</v>
      </c>
    </row>
    <row r="16" spans="1:11">
      <c r="B16" s="126" t="s">
        <v>108</v>
      </c>
      <c r="I16" s="130"/>
    </row>
    <row r="17" spans="2:9">
      <c r="B17" s="134"/>
      <c r="C17" s="134"/>
      <c r="D17" s="134"/>
      <c r="E17" s="134"/>
      <c r="F17" s="134"/>
      <c r="I17" s="135" t="s">
        <v>109</v>
      </c>
    </row>
    <row r="18" spans="2:9">
      <c r="B18" s="136"/>
      <c r="C18" s="136"/>
      <c r="D18" s="136"/>
      <c r="E18" s="136"/>
      <c r="F18" s="136"/>
      <c r="I18" s="136"/>
    </row>
    <row r="19" spans="2:9">
      <c r="B19" s="136"/>
      <c r="C19" s="136"/>
      <c r="D19" s="136"/>
      <c r="E19" s="136"/>
      <c r="F19" s="136"/>
      <c r="I19" s="136"/>
    </row>
    <row r="21" spans="2:9">
      <c r="B21" s="126" t="s">
        <v>110</v>
      </c>
    </row>
    <row r="22" spans="2:9">
      <c r="B22" s="134"/>
      <c r="C22" s="134"/>
      <c r="D22" s="134"/>
      <c r="E22" s="134"/>
      <c r="F22" s="134"/>
      <c r="I22" s="135" t="s">
        <v>109</v>
      </c>
    </row>
    <row r="23" spans="2:9">
      <c r="B23" s="136"/>
      <c r="C23" s="136"/>
      <c r="D23" s="136"/>
      <c r="E23" s="136"/>
      <c r="F23" s="136"/>
      <c r="I23" s="136"/>
    </row>
    <row r="24" spans="2:9">
      <c r="B24" s="136"/>
      <c r="C24" s="136"/>
      <c r="D24" s="136"/>
      <c r="E24" s="136"/>
      <c r="F24" s="136"/>
      <c r="I24" s="136"/>
    </row>
    <row r="26" spans="2:9">
      <c r="B26" s="126" t="s">
        <v>111</v>
      </c>
    </row>
    <row r="27" spans="2:9">
      <c r="B27" s="134"/>
      <c r="C27" s="134"/>
      <c r="D27" s="134"/>
      <c r="E27" s="134"/>
      <c r="F27" s="134"/>
      <c r="I27" s="135" t="s">
        <v>109</v>
      </c>
    </row>
    <row r="28" spans="2:9">
      <c r="B28" s="136"/>
      <c r="C28" s="136"/>
      <c r="D28" s="136"/>
      <c r="E28" s="136"/>
      <c r="F28" s="136"/>
      <c r="I28" s="136"/>
    </row>
    <row r="29" spans="2:9">
      <c r="B29" s="136"/>
      <c r="C29" s="136"/>
      <c r="D29" s="136"/>
      <c r="E29" s="136"/>
      <c r="F29" s="136"/>
      <c r="I29" s="136"/>
    </row>
    <row r="31" spans="2:9">
      <c r="B31" s="126" t="s">
        <v>112</v>
      </c>
    </row>
    <row r="32" spans="2:9">
      <c r="B32" s="134"/>
      <c r="C32" s="134"/>
      <c r="D32" s="134"/>
      <c r="E32" s="134"/>
      <c r="F32" s="134"/>
      <c r="I32" s="135" t="s">
        <v>109</v>
      </c>
    </row>
    <row r="33" spans="1:9">
      <c r="B33" s="136"/>
      <c r="C33" s="136"/>
      <c r="D33" s="136"/>
      <c r="E33" s="136"/>
      <c r="F33" s="136"/>
      <c r="I33" s="136"/>
    </row>
    <row r="34" spans="1:9">
      <c r="B34" s="136"/>
      <c r="C34" s="136"/>
      <c r="D34" s="136"/>
      <c r="E34" s="136"/>
      <c r="F34" s="136"/>
      <c r="I34" s="136"/>
    </row>
    <row r="36" spans="1:9">
      <c r="A36" s="126" t="s">
        <v>113</v>
      </c>
      <c r="I36" s="137">
        <f>SUM(I22,I17,I27,I32)</f>
        <v>0</v>
      </c>
    </row>
    <row r="37" spans="1:9" ht="16.5" thickBot="1">
      <c r="A37" s="126" t="s">
        <v>114</v>
      </c>
      <c r="I37" s="138">
        <f>I11-I36</f>
        <v>114534645.39</v>
      </c>
    </row>
    <row r="38" spans="1:9" ht="16.5" thickTop="1">
      <c r="I38" s="139"/>
    </row>
    <row r="40" spans="1:9">
      <c r="B40" s="140" t="s">
        <v>115</v>
      </c>
    </row>
    <row r="41" spans="1:9">
      <c r="A41" s="140" t="s">
        <v>116</v>
      </c>
    </row>
    <row r="42" spans="1:9">
      <c r="A42" s="140"/>
    </row>
    <row r="43" spans="1:9">
      <c r="A43" s="140"/>
    </row>
    <row r="44" spans="1:9">
      <c r="A44" s="140"/>
    </row>
    <row r="46" spans="1:9">
      <c r="A46" s="141" t="s">
        <v>96</v>
      </c>
      <c r="B46" s="141"/>
      <c r="C46" s="141"/>
      <c r="H46" s="120" t="s">
        <v>32</v>
      </c>
    </row>
    <row r="47" spans="1:9">
      <c r="A47" s="142" t="s">
        <v>97</v>
      </c>
      <c r="B47" s="142"/>
      <c r="C47" s="142"/>
      <c r="H47" s="123" t="s">
        <v>33</v>
      </c>
    </row>
    <row r="53" spans="7:7">
      <c r="G53" s="123"/>
    </row>
  </sheetData>
  <mergeCells count="3">
    <mergeCell ref="A5:I5"/>
    <mergeCell ref="A46:C46"/>
    <mergeCell ref="A47:C47"/>
  </mergeCells>
  <pageMargins left="0.7" right="0.7" top="0.75" bottom="0.75" header="0.3" footer="0.3"/>
  <pageSetup paperSize="10000" scale="98" orientation="portrait"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02418-F529-4ACC-9054-FB3F7B9A4C85}">
  <dimension ref="A1:R111"/>
  <sheetViews>
    <sheetView view="pageBreakPreview" topLeftCell="A57" zoomScale="90" zoomScaleNormal="110" zoomScaleSheetLayoutView="90" workbookViewId="0">
      <selection activeCell="D91" sqref="D91"/>
    </sheetView>
  </sheetViews>
  <sheetFormatPr defaultColWidth="9.140625" defaultRowHeight="15.75"/>
  <cols>
    <col min="1" max="1" width="38.85546875" style="124" customWidth="1"/>
    <col min="2" max="2" width="21.7109375" style="61" customWidth="1"/>
    <col min="3" max="3" width="23.5703125" style="61" customWidth="1"/>
    <col min="4" max="4" width="12.140625" style="61" customWidth="1"/>
    <col min="5" max="5" width="12.28515625" style="61" customWidth="1"/>
    <col min="6" max="6" width="13" style="61" customWidth="1"/>
    <col min="7" max="7" width="24.140625" style="61" customWidth="1"/>
    <col min="8" max="8" width="28.7109375" style="62" customWidth="1"/>
    <col min="9" max="9" width="22.42578125" style="62" customWidth="1"/>
    <col min="10" max="10" width="9.140625" style="62"/>
    <col min="11" max="11" width="41.42578125" style="62" customWidth="1"/>
    <col min="12" max="12" width="19.140625" style="62" customWidth="1"/>
    <col min="13" max="13" width="21.140625" style="62" customWidth="1"/>
    <col min="14" max="14" width="19.7109375" style="62" customWidth="1"/>
    <col min="15" max="15" width="12" style="62" customWidth="1"/>
    <col min="16" max="16" width="17.28515625" style="62" customWidth="1"/>
    <col min="17" max="17" width="21" style="62" customWidth="1"/>
    <col min="18" max="16384" width="9.140625" style="62"/>
  </cols>
  <sheetData>
    <row r="1" spans="1:7">
      <c r="A1" s="60" t="s">
        <v>35</v>
      </c>
    </row>
    <row r="2" spans="1:7">
      <c r="A2" s="60" t="s">
        <v>36</v>
      </c>
    </row>
    <row r="3" spans="1:7">
      <c r="A3" s="60"/>
    </row>
    <row r="5" spans="1:7" s="64" customFormat="1" ht="23.25">
      <c r="A5" s="63" t="s">
        <v>37</v>
      </c>
      <c r="B5" s="63"/>
      <c r="C5" s="63"/>
      <c r="D5" s="63"/>
      <c r="E5" s="63"/>
      <c r="F5" s="63"/>
      <c r="G5" s="63"/>
    </row>
    <row r="6" spans="1:7" ht="18.75">
      <c r="A6" s="65"/>
      <c r="B6" s="65"/>
      <c r="C6" s="65"/>
      <c r="D6" s="65"/>
      <c r="E6" s="65"/>
      <c r="F6" s="65"/>
      <c r="G6" s="65"/>
    </row>
    <row r="7" spans="1:7" ht="18.75">
      <c r="A7" s="66" t="s">
        <v>22</v>
      </c>
      <c r="B7" s="67"/>
      <c r="C7" s="67"/>
      <c r="D7" s="68" t="s">
        <v>38</v>
      </c>
      <c r="E7" s="65"/>
      <c r="F7" s="65"/>
      <c r="G7" s="65"/>
    </row>
    <row r="8" spans="1:7" ht="18.75">
      <c r="A8" s="69" t="s">
        <v>23</v>
      </c>
      <c r="B8" s="67"/>
      <c r="C8" s="67"/>
      <c r="D8" s="70" t="s">
        <v>39</v>
      </c>
      <c r="E8" s="65"/>
      <c r="F8" s="65"/>
      <c r="G8" s="65"/>
    </row>
    <row r="9" spans="1:7" ht="15" customHeight="1">
      <c r="A9" s="71"/>
      <c r="B9" s="71"/>
      <c r="C9" s="71"/>
      <c r="D9" s="71"/>
      <c r="E9" s="71"/>
      <c r="F9" s="71"/>
      <c r="G9" s="71"/>
    </row>
    <row r="10" spans="1:7" s="76" customFormat="1" ht="15" customHeight="1">
      <c r="A10" s="72"/>
      <c r="B10" s="73" t="s">
        <v>40</v>
      </c>
      <c r="C10" s="74"/>
      <c r="D10" s="75"/>
      <c r="E10" s="72"/>
      <c r="F10" s="72"/>
      <c r="G10" s="72"/>
    </row>
    <row r="11" spans="1:7" s="76" customFormat="1" ht="31.5" customHeight="1">
      <c r="A11" s="77" t="s">
        <v>41</v>
      </c>
      <c r="B11" s="78" t="s">
        <v>42</v>
      </c>
      <c r="C11" s="78" t="s">
        <v>43</v>
      </c>
      <c r="D11" s="79" t="s">
        <v>44</v>
      </c>
      <c r="E11" s="72" t="s">
        <v>45</v>
      </c>
      <c r="F11" s="72" t="s">
        <v>46</v>
      </c>
      <c r="G11" s="72" t="s">
        <v>47</v>
      </c>
    </row>
    <row r="12" spans="1:7" s="76" customFormat="1" ht="16.5" customHeight="1">
      <c r="A12" s="77"/>
      <c r="B12" s="80">
        <v>0.3</v>
      </c>
      <c r="C12" s="80">
        <v>0.7</v>
      </c>
      <c r="D12" s="72"/>
      <c r="E12" s="72"/>
      <c r="F12" s="72"/>
      <c r="G12" s="72"/>
    </row>
    <row r="13" spans="1:7" s="76" customFormat="1" ht="15" hidden="1" customHeight="1">
      <c r="A13" s="72"/>
      <c r="C13" s="72"/>
      <c r="D13" s="72"/>
      <c r="E13" s="72"/>
      <c r="F13" s="72"/>
      <c r="G13" s="72"/>
    </row>
    <row r="14" spans="1:7" ht="18.75">
      <c r="A14" s="81" t="s">
        <v>48</v>
      </c>
      <c r="B14" s="82"/>
      <c r="C14" s="82"/>
      <c r="D14" s="82"/>
      <c r="E14" s="82"/>
      <c r="F14" s="82"/>
      <c r="G14" s="82"/>
    </row>
    <row r="15" spans="1:7" ht="21.75" customHeight="1">
      <c r="A15" s="83" t="s">
        <v>49</v>
      </c>
      <c r="B15" s="84">
        <v>79638972</v>
      </c>
      <c r="C15" s="84">
        <v>185824269</v>
      </c>
      <c r="D15" s="84"/>
      <c r="E15" s="84"/>
      <c r="F15" s="84"/>
      <c r="G15" s="84">
        <f>SUM(B15:F15)</f>
        <v>265463241</v>
      </c>
    </row>
    <row r="16" spans="1:7" ht="21.75" customHeight="1">
      <c r="A16" s="83" t="s">
        <v>50</v>
      </c>
      <c r="B16" s="84"/>
      <c r="C16" s="84">
        <v>1020307.6</v>
      </c>
      <c r="D16" s="84"/>
      <c r="E16" s="84"/>
      <c r="F16" s="84"/>
      <c r="G16" s="84">
        <f>SUM(B16:F16)</f>
        <v>1020307.6</v>
      </c>
    </row>
    <row r="17" spans="1:18" ht="56.25">
      <c r="A17" s="83" t="s">
        <v>51</v>
      </c>
      <c r="B17" s="85"/>
      <c r="C17" s="86">
        <f>47001176.43+213584238.54</f>
        <v>260585414.97</v>
      </c>
      <c r="D17" s="84"/>
      <c r="E17" s="84"/>
      <c r="F17" s="84"/>
      <c r="G17" s="84">
        <f>SUM(B17:F17)</f>
        <v>260585414.97</v>
      </c>
    </row>
    <row r="18" spans="1:18" ht="23.25" customHeight="1">
      <c r="A18" s="87" t="s">
        <v>52</v>
      </c>
      <c r="B18" s="84"/>
      <c r="C18" s="84">
        <v>0</v>
      </c>
      <c r="D18" s="84"/>
      <c r="E18" s="84"/>
      <c r="F18" s="84">
        <v>0</v>
      </c>
      <c r="G18" s="84">
        <f t="shared" ref="G18:G20" si="0">SUM(B18:F18)</f>
        <v>0</v>
      </c>
    </row>
    <row r="19" spans="1:18" ht="21" customHeight="1">
      <c r="A19" s="83" t="s">
        <v>53</v>
      </c>
      <c r="B19" s="84"/>
      <c r="C19" s="84">
        <v>0</v>
      </c>
      <c r="D19" s="84">
        <f>0</f>
        <v>0</v>
      </c>
      <c r="E19" s="84"/>
      <c r="F19" s="84">
        <v>0</v>
      </c>
      <c r="G19" s="84">
        <f t="shared" si="0"/>
        <v>0</v>
      </c>
    </row>
    <row r="20" spans="1:18" ht="20.25" hidden="1" customHeight="1">
      <c r="A20" s="87" t="s">
        <v>54</v>
      </c>
      <c r="B20" s="84"/>
      <c r="C20" s="84"/>
      <c r="D20" s="84"/>
      <c r="E20" s="84"/>
      <c r="F20" s="84"/>
      <c r="G20" s="84">
        <f t="shared" si="0"/>
        <v>0</v>
      </c>
    </row>
    <row r="21" spans="1:18" ht="24.75" customHeight="1">
      <c r="A21" s="88" t="s">
        <v>55</v>
      </c>
      <c r="B21" s="89">
        <f t="shared" ref="B21:G21" si="1">SUM(B15:B20)</f>
        <v>79638972</v>
      </c>
      <c r="C21" s="89">
        <f t="shared" si="1"/>
        <v>447429991.56999999</v>
      </c>
      <c r="D21" s="89">
        <f t="shared" si="1"/>
        <v>0</v>
      </c>
      <c r="E21" s="89">
        <f t="shared" si="1"/>
        <v>0</v>
      </c>
      <c r="F21" s="89">
        <f t="shared" si="1"/>
        <v>0</v>
      </c>
      <c r="G21" s="89">
        <f t="shared" si="1"/>
        <v>527068963.56999999</v>
      </c>
      <c r="J21" s="61"/>
      <c r="K21" s="61"/>
      <c r="L21" s="61"/>
      <c r="M21" s="61"/>
      <c r="N21" s="61"/>
      <c r="O21" s="61"/>
      <c r="P21" s="61"/>
      <c r="Q21" s="61"/>
      <c r="R21" s="61"/>
    </row>
    <row r="22" spans="1:18" ht="12" hidden="1" customHeight="1">
      <c r="A22" s="83"/>
      <c r="B22" s="84"/>
      <c r="C22" s="84"/>
      <c r="D22" s="84"/>
      <c r="E22" s="84"/>
      <c r="F22" s="84"/>
      <c r="G22" s="84"/>
      <c r="J22" s="61"/>
      <c r="K22" s="61"/>
      <c r="L22" s="61"/>
      <c r="M22" s="61"/>
      <c r="N22" s="61"/>
      <c r="O22" s="61"/>
      <c r="P22" s="61"/>
      <c r="Q22" s="61"/>
      <c r="R22" s="61"/>
    </row>
    <row r="23" spans="1:18" ht="9" customHeight="1">
      <c r="A23" s="83"/>
      <c r="B23" s="84"/>
      <c r="C23" s="84"/>
      <c r="D23" s="84"/>
      <c r="E23" s="84"/>
      <c r="F23" s="84"/>
      <c r="G23" s="84"/>
      <c r="J23" s="61"/>
      <c r="K23" s="61"/>
      <c r="L23" s="61"/>
      <c r="M23" s="61"/>
      <c r="N23" s="61"/>
      <c r="O23" s="61"/>
      <c r="P23" s="61"/>
      <c r="Q23" s="61"/>
      <c r="R23" s="61"/>
    </row>
    <row r="24" spans="1:18" ht="18.75">
      <c r="A24" s="81" t="s">
        <v>56</v>
      </c>
      <c r="B24" s="82"/>
      <c r="C24" s="82"/>
      <c r="D24" s="82"/>
      <c r="E24" s="82"/>
      <c r="F24" s="82"/>
      <c r="G24" s="82"/>
      <c r="J24" s="61"/>
      <c r="K24" s="61"/>
      <c r="L24" s="61"/>
      <c r="M24" s="61"/>
      <c r="N24" s="61"/>
      <c r="O24" s="61"/>
      <c r="P24" s="61"/>
      <c r="Q24" s="61"/>
      <c r="R24" s="61"/>
    </row>
    <row r="25" spans="1:18" ht="18.75">
      <c r="A25" s="90" t="s">
        <v>57</v>
      </c>
      <c r="B25" s="82"/>
      <c r="C25" s="82"/>
      <c r="D25" s="82"/>
      <c r="E25" s="82"/>
      <c r="F25" s="82"/>
      <c r="G25" s="82"/>
      <c r="J25" s="61"/>
      <c r="K25" s="61"/>
      <c r="L25" s="61"/>
      <c r="M25" s="61"/>
      <c r="N25" s="61"/>
      <c r="O25" s="61"/>
      <c r="P25" s="61"/>
      <c r="Q25" s="61"/>
      <c r="R25" s="61"/>
    </row>
    <row r="26" spans="1:18" s="61" customFormat="1" ht="21.75" customHeight="1">
      <c r="A26" s="83" t="s">
        <v>58</v>
      </c>
      <c r="B26" s="84">
        <v>0</v>
      </c>
      <c r="C26" s="84">
        <v>0</v>
      </c>
      <c r="D26" s="84"/>
      <c r="E26" s="84"/>
      <c r="F26" s="84"/>
      <c r="G26" s="84">
        <f t="shared" ref="G26:G64" si="2">SUM(B26:F26)</f>
        <v>0</v>
      </c>
    </row>
    <row r="27" spans="1:18" s="61" customFormat="1" ht="21" customHeight="1">
      <c r="A27" s="83" t="s">
        <v>59</v>
      </c>
      <c r="B27" s="84"/>
      <c r="C27" s="84">
        <v>0</v>
      </c>
      <c r="D27" s="84"/>
      <c r="E27" s="84"/>
      <c r="F27" s="84"/>
      <c r="G27" s="84">
        <f t="shared" si="2"/>
        <v>0</v>
      </c>
    </row>
    <row r="28" spans="1:18" s="61" customFormat="1" ht="24" customHeight="1">
      <c r="A28" s="91" t="s">
        <v>60</v>
      </c>
      <c r="B28" s="86"/>
      <c r="C28" s="86">
        <v>0</v>
      </c>
      <c r="D28" s="84"/>
      <c r="E28" s="84"/>
      <c r="F28" s="84"/>
      <c r="G28" s="84">
        <f t="shared" si="2"/>
        <v>0</v>
      </c>
    </row>
    <row r="29" spans="1:18" s="61" customFormat="1" ht="38.25" customHeight="1">
      <c r="A29" s="83" t="s">
        <v>61</v>
      </c>
      <c r="B29" s="84"/>
      <c r="C29" s="84">
        <f>4000000+5038116</f>
        <v>9038116</v>
      </c>
      <c r="D29" s="84"/>
      <c r="E29" s="84"/>
      <c r="F29" s="84"/>
      <c r="G29" s="84">
        <f t="shared" si="2"/>
        <v>9038116</v>
      </c>
    </row>
    <row r="30" spans="1:18" s="61" customFormat="1" ht="18.75">
      <c r="A30" s="83" t="s">
        <v>62</v>
      </c>
      <c r="B30" s="84"/>
      <c r="C30" s="84">
        <v>0</v>
      </c>
      <c r="D30" s="84"/>
      <c r="E30" s="84"/>
      <c r="F30" s="84"/>
      <c r="G30" s="84">
        <f t="shared" si="2"/>
        <v>0</v>
      </c>
    </row>
    <row r="31" spans="1:18" s="61" customFormat="1" ht="21" customHeight="1">
      <c r="A31" s="83" t="s">
        <v>63</v>
      </c>
      <c r="B31" s="84"/>
      <c r="C31" s="84">
        <v>0</v>
      </c>
      <c r="D31" s="84"/>
      <c r="E31" s="84"/>
      <c r="F31" s="84"/>
      <c r="G31" s="84">
        <f t="shared" si="2"/>
        <v>0</v>
      </c>
    </row>
    <row r="32" spans="1:18" s="61" customFormat="1" ht="18.75">
      <c r="A32" s="83" t="s">
        <v>64</v>
      </c>
      <c r="B32" s="84"/>
      <c r="C32" s="84">
        <v>0</v>
      </c>
      <c r="D32" s="84"/>
      <c r="E32" s="84"/>
      <c r="F32" s="84"/>
      <c r="G32" s="84">
        <f t="shared" si="2"/>
        <v>0</v>
      </c>
    </row>
    <row r="33" spans="1:7" s="61" customFormat="1" ht="18.75">
      <c r="A33" s="83" t="s">
        <v>65</v>
      </c>
      <c r="B33" s="84"/>
      <c r="C33" s="84">
        <v>0</v>
      </c>
      <c r="D33" s="84"/>
      <c r="E33" s="84"/>
      <c r="F33" s="84"/>
      <c r="G33" s="84">
        <f t="shared" si="2"/>
        <v>0</v>
      </c>
    </row>
    <row r="34" spans="1:7" s="61" customFormat="1" ht="18.75">
      <c r="A34" s="83" t="s">
        <v>66</v>
      </c>
      <c r="B34" s="84"/>
      <c r="C34" s="84">
        <v>0</v>
      </c>
      <c r="D34" s="84"/>
      <c r="E34" s="84"/>
      <c r="F34" s="84"/>
      <c r="G34" s="84">
        <f t="shared" si="2"/>
        <v>0</v>
      </c>
    </row>
    <row r="35" spans="1:7" s="61" customFormat="1" ht="37.5">
      <c r="A35" s="83" t="s">
        <v>67</v>
      </c>
      <c r="B35" s="84"/>
      <c r="C35" s="84">
        <v>0</v>
      </c>
      <c r="D35" s="84"/>
      <c r="E35" s="84"/>
      <c r="F35" s="84"/>
      <c r="G35" s="84">
        <f t="shared" si="2"/>
        <v>0</v>
      </c>
    </row>
    <row r="36" spans="1:7" s="61" customFormat="1" ht="37.5">
      <c r="A36" s="83" t="s">
        <v>68</v>
      </c>
      <c r="B36" s="84"/>
      <c r="C36" s="84">
        <v>0</v>
      </c>
      <c r="D36" s="84"/>
      <c r="E36" s="84"/>
      <c r="F36" s="84"/>
      <c r="G36" s="84">
        <f t="shared" si="2"/>
        <v>0</v>
      </c>
    </row>
    <row r="37" spans="1:7" s="61" customFormat="1" ht="18.75">
      <c r="A37" s="83" t="s">
        <v>69</v>
      </c>
      <c r="B37" s="84"/>
      <c r="C37" s="84">
        <v>0</v>
      </c>
      <c r="D37" s="84"/>
      <c r="E37" s="84"/>
      <c r="F37" s="84"/>
      <c r="G37" s="84">
        <f t="shared" si="2"/>
        <v>0</v>
      </c>
    </row>
    <row r="38" spans="1:7" s="61" customFormat="1" ht="18.75">
      <c r="A38" s="83" t="s">
        <v>70</v>
      </c>
      <c r="B38" s="84"/>
      <c r="C38" s="84">
        <v>0</v>
      </c>
      <c r="D38" s="84"/>
      <c r="E38" s="84"/>
      <c r="F38" s="84"/>
      <c r="G38" s="84">
        <f t="shared" si="2"/>
        <v>0</v>
      </c>
    </row>
    <row r="39" spans="1:7" s="61" customFormat="1" ht="18.75">
      <c r="A39" s="83" t="s">
        <v>71</v>
      </c>
      <c r="B39" s="84"/>
      <c r="C39" s="84">
        <v>0</v>
      </c>
      <c r="D39" s="84"/>
      <c r="E39" s="84"/>
      <c r="F39" s="84"/>
      <c r="G39" s="84">
        <f t="shared" si="2"/>
        <v>0</v>
      </c>
    </row>
    <row r="40" spans="1:7" s="61" customFormat="1" ht="18.75">
      <c r="A40" s="83" t="s">
        <v>72</v>
      </c>
      <c r="B40" s="84"/>
      <c r="C40" s="84">
        <v>0</v>
      </c>
      <c r="D40" s="84"/>
      <c r="E40" s="84"/>
      <c r="F40" s="84"/>
      <c r="G40" s="84">
        <f t="shared" si="2"/>
        <v>0</v>
      </c>
    </row>
    <row r="41" spans="1:7" s="61" customFormat="1" ht="57.75" hidden="1" customHeight="1">
      <c r="A41" s="83" t="s">
        <v>73</v>
      </c>
      <c r="B41" s="84"/>
      <c r="C41" s="84"/>
      <c r="D41" s="84"/>
      <c r="E41" s="84"/>
      <c r="F41" s="84"/>
      <c r="G41" s="84">
        <f t="shared" si="2"/>
        <v>0</v>
      </c>
    </row>
    <row r="42" spans="1:7" s="61" customFormat="1" ht="38.25" hidden="1" customHeight="1">
      <c r="A42" s="83" t="s">
        <v>74</v>
      </c>
      <c r="B42" s="84"/>
      <c r="C42" s="84"/>
      <c r="D42" s="84"/>
      <c r="E42" s="84" t="s">
        <v>75</v>
      </c>
      <c r="F42" s="84"/>
      <c r="G42" s="84">
        <f t="shared" si="2"/>
        <v>0</v>
      </c>
    </row>
    <row r="43" spans="1:7" s="61" customFormat="1" ht="19.5" hidden="1" customHeight="1">
      <c r="A43" s="83" t="s">
        <v>76</v>
      </c>
      <c r="B43" s="84"/>
      <c r="C43" s="84"/>
      <c r="D43" s="84"/>
      <c r="E43" s="84"/>
      <c r="F43" s="84"/>
      <c r="G43" s="84">
        <f t="shared" si="2"/>
        <v>0</v>
      </c>
    </row>
    <row r="44" spans="1:7" s="61" customFormat="1" ht="19.5" customHeight="1">
      <c r="A44" s="92" t="s">
        <v>77</v>
      </c>
      <c r="B44" s="82">
        <f>SUM(B26:B43)</f>
        <v>0</v>
      </c>
      <c r="C44" s="82">
        <f>SUM(C26:C43)</f>
        <v>9038116</v>
      </c>
      <c r="D44" s="82"/>
      <c r="E44" s="82"/>
      <c r="F44" s="82"/>
      <c r="G44" s="82">
        <f t="shared" si="2"/>
        <v>9038116</v>
      </c>
    </row>
    <row r="45" spans="1:7" s="61" customFormat="1" ht="8.25" customHeight="1">
      <c r="A45" s="90"/>
      <c r="B45" s="84"/>
      <c r="C45" s="84"/>
      <c r="D45" s="84"/>
      <c r="E45" s="84"/>
      <c r="F45" s="84"/>
      <c r="G45" s="84"/>
    </row>
    <row r="46" spans="1:7" s="61" customFormat="1" ht="19.5" customHeight="1">
      <c r="A46" s="90" t="s">
        <v>78</v>
      </c>
      <c r="B46" s="84"/>
      <c r="C46" s="84"/>
      <c r="D46" s="84"/>
      <c r="E46" s="84"/>
      <c r="F46" s="84"/>
      <c r="G46" s="84"/>
    </row>
    <row r="47" spans="1:7" s="61" customFormat="1" ht="19.5" hidden="1" customHeight="1">
      <c r="A47" s="83" t="s">
        <v>69</v>
      </c>
      <c r="B47" s="84"/>
      <c r="C47" s="84">
        <v>0</v>
      </c>
      <c r="D47" s="84"/>
      <c r="E47" s="84"/>
      <c r="F47" s="84"/>
      <c r="G47" s="84">
        <f t="shared" si="2"/>
        <v>0</v>
      </c>
    </row>
    <row r="48" spans="1:7" s="61" customFormat="1" ht="19.5" hidden="1" customHeight="1">
      <c r="A48" s="83" t="s">
        <v>79</v>
      </c>
      <c r="B48" s="84"/>
      <c r="C48" s="84">
        <v>0</v>
      </c>
      <c r="D48" s="84"/>
      <c r="E48" s="84"/>
      <c r="F48" s="84"/>
      <c r="G48" s="84">
        <f t="shared" si="2"/>
        <v>0</v>
      </c>
    </row>
    <row r="49" spans="1:7" s="61" customFormat="1" ht="19.5" hidden="1" customHeight="1">
      <c r="A49" s="83" t="s">
        <v>80</v>
      </c>
      <c r="B49" s="84"/>
      <c r="C49" s="84">
        <v>0</v>
      </c>
      <c r="D49" s="84"/>
      <c r="E49" s="84"/>
      <c r="F49" s="84"/>
      <c r="G49" s="84">
        <f t="shared" si="2"/>
        <v>0</v>
      </c>
    </row>
    <row r="50" spans="1:7" s="61" customFormat="1" ht="19.5" hidden="1" customHeight="1">
      <c r="A50" s="83" t="s">
        <v>72</v>
      </c>
      <c r="B50" s="84"/>
      <c r="C50" s="84">
        <v>0</v>
      </c>
      <c r="D50" s="84"/>
      <c r="E50" s="84"/>
      <c r="F50" s="84"/>
      <c r="G50" s="84">
        <f t="shared" si="2"/>
        <v>0</v>
      </c>
    </row>
    <row r="51" spans="1:7" s="61" customFormat="1" ht="19.5" hidden="1" customHeight="1">
      <c r="A51" s="83" t="s">
        <v>81</v>
      </c>
      <c r="B51" s="84"/>
      <c r="C51" s="84">
        <v>0</v>
      </c>
      <c r="D51" s="84"/>
      <c r="E51" s="84"/>
      <c r="F51" s="84"/>
      <c r="G51" s="84">
        <f t="shared" si="2"/>
        <v>0</v>
      </c>
    </row>
    <row r="52" spans="1:7" s="61" customFormat="1" ht="19.5" hidden="1" customHeight="1">
      <c r="A52" s="83" t="s">
        <v>82</v>
      </c>
      <c r="B52" s="84"/>
      <c r="C52" s="84">
        <v>0</v>
      </c>
      <c r="D52" s="84"/>
      <c r="E52" s="84"/>
      <c r="F52" s="84"/>
      <c r="G52" s="84">
        <f t="shared" si="2"/>
        <v>0</v>
      </c>
    </row>
    <row r="53" spans="1:7" s="61" customFormat="1" ht="19.5" hidden="1" customHeight="1">
      <c r="A53" s="83" t="s">
        <v>83</v>
      </c>
      <c r="B53" s="84"/>
      <c r="C53" s="84">
        <v>0</v>
      </c>
      <c r="D53" s="84"/>
      <c r="E53" s="84"/>
      <c r="F53" s="84"/>
      <c r="G53" s="84">
        <f t="shared" si="2"/>
        <v>0</v>
      </c>
    </row>
    <row r="54" spans="1:7" s="61" customFormat="1" ht="19.5" hidden="1" customHeight="1">
      <c r="A54" s="83" t="s">
        <v>63</v>
      </c>
      <c r="B54" s="84"/>
      <c r="C54" s="84">
        <v>0</v>
      </c>
      <c r="D54" s="84"/>
      <c r="E54" s="84"/>
      <c r="F54" s="84"/>
      <c r="G54" s="84">
        <f t="shared" si="2"/>
        <v>0</v>
      </c>
    </row>
    <row r="55" spans="1:7" s="61" customFormat="1" ht="19.5" hidden="1" customHeight="1">
      <c r="A55" s="83" t="s">
        <v>84</v>
      </c>
      <c r="B55" s="84"/>
      <c r="C55" s="84">
        <v>0</v>
      </c>
      <c r="D55" s="84"/>
      <c r="E55" s="84"/>
      <c r="F55" s="84"/>
      <c r="G55" s="84">
        <f t="shared" si="2"/>
        <v>0</v>
      </c>
    </row>
    <row r="56" spans="1:7" s="61" customFormat="1" ht="19.5" hidden="1" customHeight="1">
      <c r="A56" s="83" t="s">
        <v>85</v>
      </c>
      <c r="B56" s="84"/>
      <c r="C56" s="84">
        <v>0</v>
      </c>
      <c r="D56" s="84"/>
      <c r="E56" s="84"/>
      <c r="F56" s="84"/>
      <c r="G56" s="84">
        <f t="shared" si="2"/>
        <v>0</v>
      </c>
    </row>
    <row r="57" spans="1:7" s="61" customFormat="1" ht="19.5" customHeight="1">
      <c r="A57" s="83" t="s">
        <v>86</v>
      </c>
      <c r="B57" s="84"/>
      <c r="C57" s="84">
        <v>0</v>
      </c>
      <c r="D57" s="84"/>
      <c r="E57" s="84"/>
      <c r="F57" s="84"/>
      <c r="G57" s="84">
        <f t="shared" si="2"/>
        <v>0</v>
      </c>
    </row>
    <row r="58" spans="1:7" s="61" customFormat="1" ht="19.5" customHeight="1">
      <c r="A58" s="83" t="s">
        <v>87</v>
      </c>
      <c r="B58" s="84"/>
      <c r="C58" s="84">
        <v>0</v>
      </c>
      <c r="D58" s="84"/>
      <c r="E58" s="84"/>
      <c r="F58" s="84"/>
      <c r="G58" s="84">
        <f t="shared" si="2"/>
        <v>0</v>
      </c>
    </row>
    <row r="59" spans="1:7" s="61" customFormat="1" ht="19.5" hidden="1" customHeight="1">
      <c r="A59" s="83" t="s">
        <v>88</v>
      </c>
      <c r="B59" s="84"/>
      <c r="C59" s="84">
        <v>0</v>
      </c>
      <c r="D59" s="84"/>
      <c r="E59" s="84"/>
      <c r="F59" s="84"/>
      <c r="G59" s="84">
        <f t="shared" si="2"/>
        <v>0</v>
      </c>
    </row>
    <row r="60" spans="1:7" s="61" customFormat="1" ht="19.5" hidden="1" customHeight="1">
      <c r="A60" s="83" t="s">
        <v>58</v>
      </c>
      <c r="B60" s="84"/>
      <c r="C60" s="84">
        <v>0</v>
      </c>
      <c r="D60" s="84"/>
      <c r="E60" s="84"/>
      <c r="F60" s="84"/>
      <c r="G60" s="84">
        <f t="shared" si="2"/>
        <v>0</v>
      </c>
    </row>
    <row r="61" spans="1:7" s="61" customFormat="1" ht="19.5" customHeight="1">
      <c r="A61" s="90" t="s">
        <v>77</v>
      </c>
      <c r="B61" s="82">
        <f>SUM(B47:B60)</f>
        <v>0</v>
      </c>
      <c r="C61" s="82">
        <f>SUM(C47:C60)</f>
        <v>0</v>
      </c>
      <c r="D61" s="82"/>
      <c r="E61" s="82"/>
      <c r="F61" s="82"/>
      <c r="G61" s="82">
        <f t="shared" si="2"/>
        <v>0</v>
      </c>
    </row>
    <row r="62" spans="1:7" s="61" customFormat="1" ht="7.5" customHeight="1">
      <c r="A62" s="90"/>
      <c r="B62" s="82"/>
      <c r="C62" s="82"/>
      <c r="D62" s="82"/>
      <c r="E62" s="82"/>
      <c r="F62" s="82"/>
      <c r="G62" s="82"/>
    </row>
    <row r="63" spans="1:7" s="61" customFormat="1" ht="34.5" hidden="1" customHeight="1">
      <c r="A63" s="93"/>
      <c r="B63" s="84"/>
      <c r="C63" s="84"/>
      <c r="D63" s="82">
        <f>SUM(D26:D41)</f>
        <v>0</v>
      </c>
      <c r="E63" s="82">
        <f>SUM(E26:E41)</f>
        <v>0</v>
      </c>
      <c r="F63" s="82">
        <f>SUM(F26:F41)</f>
        <v>0</v>
      </c>
      <c r="G63" s="84">
        <f t="shared" si="2"/>
        <v>0</v>
      </c>
    </row>
    <row r="64" spans="1:7" s="61" customFormat="1" ht="28.5" hidden="1" customHeight="1">
      <c r="A64" s="93"/>
      <c r="B64" s="84"/>
      <c r="C64" s="84"/>
      <c r="D64" s="82">
        <f t="shared" ref="D64:F65" si="3">SUM(D26:D42)</f>
        <v>0</v>
      </c>
      <c r="E64" s="82">
        <f t="shared" si="3"/>
        <v>0</v>
      </c>
      <c r="F64" s="82">
        <f t="shared" si="3"/>
        <v>0</v>
      </c>
      <c r="G64" s="84">
        <f t="shared" si="2"/>
        <v>0</v>
      </c>
    </row>
    <row r="65" spans="1:18" s="61" customFormat="1" ht="28.5" hidden="1" customHeight="1">
      <c r="A65" s="94"/>
      <c r="C65" s="85">
        <v>0</v>
      </c>
      <c r="D65" s="82">
        <f t="shared" si="3"/>
        <v>0</v>
      </c>
      <c r="E65" s="82">
        <f t="shared" si="3"/>
        <v>0</v>
      </c>
      <c r="F65" s="82">
        <f t="shared" si="3"/>
        <v>0</v>
      </c>
      <c r="G65" s="85">
        <f>SUM(B65:F65)</f>
        <v>0</v>
      </c>
      <c r="H65" s="85"/>
      <c r="I65" s="94"/>
    </row>
    <row r="66" spans="1:18" s="61" customFormat="1" ht="21" customHeight="1">
      <c r="A66" s="90" t="s">
        <v>89</v>
      </c>
      <c r="C66" s="85"/>
      <c r="D66" s="82"/>
      <c r="E66" s="82"/>
      <c r="F66" s="82"/>
      <c r="G66" s="85"/>
      <c r="H66" s="95"/>
      <c r="I66" s="96"/>
      <c r="J66" s="62"/>
    </row>
    <row r="67" spans="1:18" s="61" customFormat="1" ht="21" customHeight="1">
      <c r="A67" s="94" t="s">
        <v>90</v>
      </c>
      <c r="B67" s="97"/>
      <c r="C67" s="85">
        <v>0</v>
      </c>
      <c r="D67" s="82">
        <f t="shared" ref="D67:F68" si="4">SUM(D25:D41)</f>
        <v>0</v>
      </c>
      <c r="E67" s="82">
        <f t="shared" si="4"/>
        <v>0</v>
      </c>
      <c r="F67" s="82">
        <f t="shared" si="4"/>
        <v>0</v>
      </c>
      <c r="G67" s="98">
        <f>SUM(B67:F67)</f>
        <v>0</v>
      </c>
      <c r="H67" s="95"/>
      <c r="I67" s="96"/>
      <c r="J67" s="62"/>
    </row>
    <row r="68" spans="1:18" s="61" customFormat="1" ht="23.25" customHeight="1">
      <c r="A68" s="94" t="s">
        <v>91</v>
      </c>
      <c r="B68" s="97"/>
      <c r="C68" s="85">
        <v>0</v>
      </c>
      <c r="D68" s="82">
        <f t="shared" si="4"/>
        <v>0</v>
      </c>
      <c r="E68" s="82">
        <f t="shared" si="4"/>
        <v>0</v>
      </c>
      <c r="F68" s="82">
        <f t="shared" si="4"/>
        <v>0</v>
      </c>
      <c r="G68" s="98">
        <f>SUM(B68:F68)</f>
        <v>0</v>
      </c>
      <c r="H68" s="95"/>
      <c r="I68" s="96"/>
      <c r="J68" s="62"/>
    </row>
    <row r="69" spans="1:18" s="61" customFormat="1" ht="23.25" customHeight="1">
      <c r="A69" s="83" t="s">
        <v>92</v>
      </c>
      <c r="B69" s="84">
        <v>0</v>
      </c>
      <c r="C69" s="84">
        <v>0</v>
      </c>
      <c r="D69" s="84"/>
      <c r="E69" s="84"/>
      <c r="F69" s="84"/>
      <c r="G69" s="84">
        <f t="shared" ref="G69" si="5">SUM(B69:F69)</f>
        <v>0</v>
      </c>
      <c r="H69" s="95"/>
      <c r="I69" s="96"/>
      <c r="J69" s="62"/>
    </row>
    <row r="70" spans="1:18" s="61" customFormat="1" ht="22.5" customHeight="1">
      <c r="A70" s="90" t="s">
        <v>77</v>
      </c>
      <c r="B70" s="99">
        <f>SUM(B68)</f>
        <v>0</v>
      </c>
      <c r="C70" s="99">
        <f>SUM(C67:C69)</f>
        <v>0</v>
      </c>
      <c r="D70" s="99">
        <f>SUM(D68:D69)</f>
        <v>0</v>
      </c>
      <c r="E70" s="99">
        <f>SUM(E68:E69)</f>
        <v>0</v>
      </c>
      <c r="F70" s="99">
        <f>SUM(F68:F69)</f>
        <v>0</v>
      </c>
      <c r="G70" s="99">
        <f>SUM(G67:G69)</f>
        <v>0</v>
      </c>
      <c r="H70" s="95"/>
      <c r="I70" s="96"/>
      <c r="J70" s="62"/>
    </row>
    <row r="71" spans="1:18" s="61" customFormat="1" ht="9" customHeight="1">
      <c r="A71" s="100"/>
      <c r="B71" s="101"/>
      <c r="C71" s="102"/>
      <c r="D71" s="82"/>
      <c r="E71" s="82"/>
      <c r="F71" s="82"/>
      <c r="G71" s="103"/>
      <c r="H71" s="95"/>
      <c r="I71" s="96"/>
      <c r="J71" s="62"/>
    </row>
    <row r="72" spans="1:18" s="61" customFormat="1" ht="24" customHeight="1">
      <c r="A72" s="90" t="s">
        <v>93</v>
      </c>
      <c r="B72" s="103">
        <f t="shared" ref="B72:G72" si="6">B44+B61+B70</f>
        <v>0</v>
      </c>
      <c r="C72" s="103">
        <f t="shared" si="6"/>
        <v>9038116</v>
      </c>
      <c r="D72" s="103">
        <f t="shared" si="6"/>
        <v>0</v>
      </c>
      <c r="E72" s="103">
        <f t="shared" si="6"/>
        <v>0</v>
      </c>
      <c r="F72" s="103">
        <f t="shared" si="6"/>
        <v>0</v>
      </c>
      <c r="G72" s="104">
        <f t="shared" si="6"/>
        <v>9038116</v>
      </c>
      <c r="H72" s="95"/>
      <c r="I72" s="96"/>
      <c r="J72" s="62"/>
    </row>
    <row r="73" spans="1:18" s="61" customFormat="1" ht="9" customHeight="1">
      <c r="A73" s="100"/>
      <c r="B73" s="102"/>
      <c r="C73" s="102"/>
      <c r="D73" s="102"/>
      <c r="E73" s="102"/>
      <c r="F73" s="102"/>
      <c r="G73" s="102"/>
      <c r="H73" s="95"/>
      <c r="I73" s="96"/>
      <c r="J73" s="62"/>
    </row>
    <row r="74" spans="1:18" s="61" customFormat="1" ht="27.75" customHeight="1" thickBot="1">
      <c r="A74" s="105" t="s">
        <v>94</v>
      </c>
      <c r="B74" s="106">
        <f>B21-B44-B61</f>
        <v>79638972</v>
      </c>
      <c r="C74" s="106">
        <f>C21-C72</f>
        <v>438391875.56999999</v>
      </c>
      <c r="D74" s="106">
        <f>D21-D44-D61</f>
        <v>0</v>
      </c>
      <c r="E74" s="106">
        <f>E21-E44-E61</f>
        <v>0</v>
      </c>
      <c r="F74" s="106">
        <f>F21-F44-F61</f>
        <v>0</v>
      </c>
      <c r="G74" s="107">
        <f>G21-G72</f>
        <v>518030847.56999999</v>
      </c>
      <c r="J74" s="62"/>
      <c r="K74" s="62"/>
      <c r="L74" s="62"/>
      <c r="M74" s="62"/>
      <c r="N74" s="62"/>
      <c r="O74" s="62"/>
      <c r="P74" s="62"/>
      <c r="Q74" s="62"/>
      <c r="R74" s="62"/>
    </row>
    <row r="75" spans="1:18" ht="15.75" customHeight="1" thickTop="1">
      <c r="A75" s="108"/>
      <c r="B75" s="108"/>
      <c r="C75" s="108"/>
      <c r="D75" s="109"/>
      <c r="F75" s="110"/>
    </row>
    <row r="76" spans="1:18">
      <c r="A76" s="111" t="s">
        <v>95</v>
      </c>
      <c r="B76" s="111"/>
      <c r="C76" s="111"/>
      <c r="D76" s="111"/>
      <c r="E76" s="111"/>
      <c r="F76" s="111"/>
      <c r="G76" s="111"/>
    </row>
    <row r="77" spans="1:18" ht="21">
      <c r="A77" s="112"/>
      <c r="B77" s="113"/>
      <c r="C77" s="95"/>
      <c r="D77" s="114"/>
      <c r="E77" s="109"/>
      <c r="F77" s="115"/>
      <c r="G77" s="115"/>
    </row>
    <row r="78" spans="1:18" ht="21">
      <c r="A78" s="112"/>
      <c r="B78" s="113"/>
      <c r="C78" s="95"/>
      <c r="D78" s="114"/>
      <c r="E78" s="109"/>
      <c r="F78" s="115"/>
      <c r="G78" s="115"/>
    </row>
    <row r="79" spans="1:18" ht="21">
      <c r="A79" s="116"/>
      <c r="B79" s="113"/>
      <c r="C79" s="95"/>
      <c r="D79" s="117"/>
      <c r="E79" s="114"/>
      <c r="F79" s="118"/>
      <c r="G79" s="118"/>
    </row>
    <row r="80" spans="1:18" ht="23.25">
      <c r="A80" s="119" t="s">
        <v>96</v>
      </c>
      <c r="B80" s="120"/>
      <c r="C80" s="120"/>
      <c r="D80" s="121"/>
      <c r="E80" s="113"/>
      <c r="F80" s="113"/>
      <c r="G80" s="113"/>
    </row>
    <row r="81" spans="1:7" ht="23.25">
      <c r="A81" s="122" t="s">
        <v>97</v>
      </c>
      <c r="B81" s="123"/>
      <c r="C81" s="123"/>
    </row>
    <row r="85" spans="1:7">
      <c r="A85" s="61"/>
      <c r="D85" s="62"/>
      <c r="E85" s="62"/>
      <c r="F85" s="62"/>
      <c r="G85" s="62"/>
    </row>
    <row r="86" spans="1:7">
      <c r="A86" s="61"/>
      <c r="C86" s="62"/>
      <c r="D86" s="62"/>
      <c r="E86" s="62"/>
      <c r="F86" s="62"/>
      <c r="G86" s="62"/>
    </row>
    <row r="87" spans="1:7">
      <c r="A87" s="61"/>
      <c r="C87" s="62"/>
      <c r="D87" s="62"/>
      <c r="E87" s="62"/>
      <c r="F87" s="62"/>
      <c r="G87" s="62"/>
    </row>
    <row r="88" spans="1:7" ht="25.5" customHeight="1">
      <c r="A88" s="61"/>
      <c r="C88" s="62"/>
      <c r="D88" s="62"/>
      <c r="E88" s="62"/>
      <c r="F88" s="62"/>
      <c r="G88" s="62"/>
    </row>
    <row r="89" spans="1:7" ht="33" customHeight="1">
      <c r="A89" s="61"/>
      <c r="C89" s="62"/>
      <c r="D89" s="62"/>
      <c r="E89" s="62"/>
      <c r="F89" s="62"/>
      <c r="G89" s="62"/>
    </row>
    <row r="90" spans="1:7" ht="24" customHeight="1">
      <c r="A90" s="61"/>
      <c r="C90" s="62"/>
      <c r="D90" s="62"/>
      <c r="E90" s="62"/>
      <c r="F90" s="62"/>
      <c r="G90" s="62"/>
    </row>
    <row r="91" spans="1:7" ht="27.75" customHeight="1">
      <c r="A91" s="61"/>
      <c r="C91" s="62"/>
      <c r="D91" s="62"/>
      <c r="E91" s="62"/>
      <c r="F91" s="62"/>
      <c r="G91" s="62"/>
    </row>
    <row r="92" spans="1:7" ht="27" customHeight="1">
      <c r="A92" s="61"/>
      <c r="C92" s="62"/>
      <c r="D92" s="62"/>
      <c r="E92" s="62"/>
      <c r="F92" s="62"/>
      <c r="G92" s="62"/>
    </row>
    <row r="93" spans="1:7" ht="24" customHeight="1">
      <c r="A93" s="61"/>
      <c r="C93" s="62"/>
      <c r="D93" s="62"/>
      <c r="E93" s="62"/>
      <c r="F93" s="62"/>
      <c r="G93" s="62"/>
    </row>
    <row r="94" spans="1:7" ht="27" customHeight="1">
      <c r="A94" s="61"/>
      <c r="C94" s="62"/>
      <c r="D94" s="62"/>
      <c r="E94" s="62"/>
      <c r="F94" s="62"/>
      <c r="G94" s="62"/>
    </row>
    <row r="95" spans="1:7" ht="6" customHeight="1">
      <c r="A95" s="61"/>
      <c r="C95" s="62"/>
      <c r="D95" s="62"/>
      <c r="E95" s="62"/>
      <c r="F95" s="62"/>
      <c r="G95" s="62"/>
    </row>
    <row r="96" spans="1:7" ht="22.5" customHeight="1">
      <c r="A96" s="61"/>
      <c r="C96" s="62"/>
      <c r="D96" s="62"/>
      <c r="E96" s="62"/>
      <c r="F96" s="62"/>
      <c r="G96" s="62"/>
    </row>
    <row r="97" spans="1:7" ht="6.75" customHeight="1">
      <c r="A97" s="61"/>
      <c r="D97" s="62"/>
      <c r="E97" s="62"/>
      <c r="F97" s="62"/>
      <c r="G97" s="62"/>
    </row>
    <row r="98" spans="1:7" ht="25.5" customHeight="1">
      <c r="A98" s="61"/>
      <c r="D98" s="62"/>
      <c r="E98" s="62"/>
      <c r="F98" s="62"/>
      <c r="G98" s="62"/>
    </row>
    <row r="99" spans="1:7" ht="23.25" customHeight="1">
      <c r="A99" s="61"/>
      <c r="D99" s="62"/>
      <c r="E99" s="62"/>
      <c r="F99" s="62"/>
      <c r="G99" s="62"/>
    </row>
    <row r="100" spans="1:7" ht="19.5" customHeight="1">
      <c r="A100" s="61"/>
      <c r="D100" s="62"/>
      <c r="E100" s="62"/>
      <c r="F100" s="62"/>
      <c r="G100" s="62"/>
    </row>
    <row r="101" spans="1:7" ht="20.25" customHeight="1">
      <c r="A101" s="61"/>
      <c r="D101" s="62"/>
      <c r="E101" s="62"/>
      <c r="F101" s="62"/>
      <c r="G101" s="62"/>
    </row>
    <row r="102" spans="1:7" ht="23.25" customHeight="1">
      <c r="A102" s="61"/>
      <c r="D102" s="62"/>
      <c r="E102" s="62"/>
      <c r="F102" s="62"/>
      <c r="G102" s="62"/>
    </row>
    <row r="103" spans="1:7" ht="21.75" customHeight="1">
      <c r="A103" s="61"/>
      <c r="D103" s="62"/>
      <c r="E103" s="62"/>
      <c r="F103" s="62"/>
      <c r="G103" s="62"/>
    </row>
    <row r="104" spans="1:7" ht="39" customHeight="1">
      <c r="A104" s="61"/>
      <c r="D104" s="62"/>
      <c r="E104" s="62"/>
      <c r="F104" s="62"/>
      <c r="G104" s="62"/>
    </row>
    <row r="105" spans="1:7" ht="25.5" customHeight="1">
      <c r="A105" s="61"/>
      <c r="D105" s="62"/>
      <c r="E105" s="62"/>
      <c r="F105" s="62"/>
      <c r="G105" s="62"/>
    </row>
    <row r="106" spans="1:7" ht="27" customHeight="1">
      <c r="A106" s="61"/>
      <c r="D106" s="62"/>
      <c r="E106" s="62"/>
      <c r="F106" s="62"/>
      <c r="G106" s="62"/>
    </row>
    <row r="107" spans="1:7">
      <c r="A107" s="61"/>
      <c r="D107" s="62"/>
      <c r="E107" s="62"/>
      <c r="F107" s="62"/>
      <c r="G107" s="62"/>
    </row>
    <row r="108" spans="1:7">
      <c r="A108" s="61"/>
      <c r="D108" s="62"/>
      <c r="E108" s="62"/>
      <c r="F108" s="62"/>
      <c r="G108" s="62"/>
    </row>
    <row r="109" spans="1:7">
      <c r="A109" s="61"/>
      <c r="D109" s="62"/>
      <c r="E109" s="62"/>
      <c r="F109" s="62"/>
      <c r="G109" s="62"/>
    </row>
    <row r="110" spans="1:7">
      <c r="A110" s="61"/>
      <c r="D110" s="62"/>
      <c r="E110" s="62"/>
      <c r="F110" s="62"/>
      <c r="G110" s="62"/>
    </row>
    <row r="111" spans="1:7">
      <c r="A111" s="61"/>
      <c r="D111" s="62"/>
      <c r="E111" s="62"/>
      <c r="F111" s="62"/>
      <c r="G111" s="62"/>
    </row>
  </sheetData>
  <mergeCells count="5">
    <mergeCell ref="A5:G5"/>
    <mergeCell ref="A9:G9"/>
    <mergeCell ref="B10:C10"/>
    <mergeCell ref="A11:A12"/>
    <mergeCell ref="A76:G76"/>
  </mergeCells>
  <printOptions horizontalCentered="1"/>
  <pageMargins left="0.25" right="0.25" top="0.25" bottom="0.25" header="0.17" footer="0.17"/>
  <pageSetup paperSize="10000"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A10" zoomScale="115" zoomScaleNormal="115" workbookViewId="0">
      <selection activeCell="D20" sqref="D20"/>
    </sheetView>
  </sheetViews>
  <sheetFormatPr defaultRowHeight="15"/>
  <cols>
    <col min="1" max="1" width="25.5703125" style="4" customWidth="1"/>
    <col min="2" max="2" width="13.140625" style="4" customWidth="1"/>
    <col min="3" max="3" width="15.42578125" style="4" bestFit="1" customWidth="1"/>
    <col min="4" max="4" width="16.42578125" style="4" bestFit="1" customWidth="1"/>
    <col min="5" max="5" width="14.42578125" style="4" customWidth="1"/>
    <col min="6" max="6" width="15.42578125" style="4" customWidth="1"/>
    <col min="7" max="10" width="15.7109375" style="4" customWidth="1"/>
    <col min="11" max="11" width="8.85546875" style="4" customWidth="1"/>
  </cols>
  <sheetData>
    <row r="1" spans="1:9">
      <c r="A1" s="30" t="s">
        <v>0</v>
      </c>
      <c r="B1" s="3"/>
      <c r="C1" s="3"/>
      <c r="D1" s="3"/>
      <c r="E1" s="3"/>
    </row>
    <row r="2" spans="1:9">
      <c r="A2" s="5"/>
      <c r="B2" s="5"/>
      <c r="C2" s="5"/>
      <c r="D2" s="5"/>
      <c r="E2" s="5"/>
    </row>
    <row r="3" spans="1:9">
      <c r="A3" s="48" t="s">
        <v>1</v>
      </c>
      <c r="B3" s="48"/>
      <c r="C3" s="48"/>
      <c r="D3" s="48"/>
      <c r="E3" s="48"/>
      <c r="F3" s="48"/>
      <c r="G3" s="48"/>
      <c r="H3" s="48"/>
      <c r="I3" s="48"/>
    </row>
    <row r="4" spans="1:9">
      <c r="A4" s="6"/>
      <c r="B4" s="6"/>
      <c r="C4" s="6"/>
      <c r="D4" s="6"/>
      <c r="E4" s="6"/>
    </row>
    <row r="5" spans="1:9">
      <c r="A5" s="42" t="s">
        <v>22</v>
      </c>
      <c r="B5" s="10"/>
      <c r="C5" s="7"/>
      <c r="D5" s="10" t="s">
        <v>2</v>
      </c>
      <c r="E5" s="7">
        <v>2023</v>
      </c>
    </row>
    <row r="6" spans="1:9">
      <c r="A6" s="43" t="s">
        <v>23</v>
      </c>
      <c r="B6" s="11"/>
      <c r="C6" s="8"/>
      <c r="D6" s="12" t="s">
        <v>3</v>
      </c>
      <c r="E6" s="8">
        <v>1</v>
      </c>
    </row>
    <row r="7" spans="1:9" ht="15.75" thickBot="1">
      <c r="A7" s="44"/>
    </row>
    <row r="8" spans="1:9" ht="14.45" customHeight="1">
      <c r="A8" s="54" t="s">
        <v>4</v>
      </c>
      <c r="B8" s="57" t="s">
        <v>5</v>
      </c>
      <c r="C8" s="57" t="s">
        <v>6</v>
      </c>
      <c r="D8" s="57" t="s">
        <v>7</v>
      </c>
      <c r="E8" s="51" t="s">
        <v>8</v>
      </c>
      <c r="F8" s="58" t="s">
        <v>9</v>
      </c>
      <c r="G8" s="58"/>
      <c r="H8" s="51" t="s">
        <v>10</v>
      </c>
      <c r="I8" s="45" t="s">
        <v>11</v>
      </c>
    </row>
    <row r="9" spans="1:9" ht="14.45" customHeight="1">
      <c r="A9" s="55"/>
      <c r="B9" s="52"/>
      <c r="C9" s="52"/>
      <c r="D9" s="52"/>
      <c r="E9" s="52"/>
      <c r="F9" s="59" t="s">
        <v>12</v>
      </c>
      <c r="G9" s="59" t="s">
        <v>13</v>
      </c>
      <c r="H9" s="52"/>
      <c r="I9" s="46"/>
    </row>
    <row r="10" spans="1:9" ht="15.75" thickBot="1">
      <c r="A10" s="56"/>
      <c r="B10" s="53"/>
      <c r="C10" s="53"/>
      <c r="D10" s="53"/>
      <c r="E10" s="53"/>
      <c r="F10" s="53"/>
      <c r="G10" s="53"/>
      <c r="H10" s="53"/>
      <c r="I10" s="47"/>
    </row>
    <row r="11" spans="1:9" ht="24" customHeight="1" thickBot="1">
      <c r="A11" s="35" t="s">
        <v>29</v>
      </c>
      <c r="B11" s="36"/>
      <c r="C11" s="36"/>
      <c r="D11" s="36"/>
      <c r="E11" s="36"/>
      <c r="F11" s="36"/>
      <c r="G11" s="36"/>
      <c r="H11" s="36"/>
      <c r="I11" s="37"/>
    </row>
    <row r="12" spans="1:9" ht="34.5" customHeight="1" thickBot="1">
      <c r="A12" s="31" t="s">
        <v>14</v>
      </c>
      <c r="B12" s="32"/>
      <c r="C12" s="32"/>
      <c r="D12" s="32"/>
      <c r="E12" s="32"/>
      <c r="F12" s="32"/>
      <c r="G12" s="33"/>
      <c r="H12" s="32"/>
      <c r="I12" s="34"/>
    </row>
    <row r="13" spans="1:9" ht="76.5" customHeight="1">
      <c r="A13" s="20" t="s">
        <v>24</v>
      </c>
      <c r="B13" s="21" t="s">
        <v>25</v>
      </c>
      <c r="C13" s="22">
        <v>3729019</v>
      </c>
      <c r="D13" s="13"/>
      <c r="E13" s="13"/>
      <c r="F13" s="13"/>
      <c r="G13" s="15"/>
      <c r="H13" s="13"/>
      <c r="I13" s="41" t="s">
        <v>34</v>
      </c>
    </row>
    <row r="14" spans="1:9" ht="78.75" customHeight="1" thickBot="1">
      <c r="A14" s="18" t="s">
        <v>26</v>
      </c>
      <c r="B14" s="16" t="s">
        <v>27</v>
      </c>
      <c r="C14" s="17">
        <v>7000000</v>
      </c>
      <c r="D14" s="14"/>
      <c r="E14" s="14"/>
      <c r="F14" s="14"/>
      <c r="G14" s="14"/>
      <c r="H14" s="14"/>
      <c r="I14" s="41" t="s">
        <v>34</v>
      </c>
    </row>
    <row r="15" spans="1:9" ht="42.75" customHeight="1" thickBot="1">
      <c r="A15" s="27" t="s">
        <v>15</v>
      </c>
      <c r="B15" s="28"/>
      <c r="C15" s="28"/>
      <c r="D15" s="28"/>
      <c r="E15" s="28"/>
      <c r="F15" s="28"/>
      <c r="G15" s="28"/>
      <c r="H15" s="28"/>
      <c r="I15" s="29"/>
    </row>
    <row r="16" spans="1:9" ht="45.75" thickBot="1">
      <c r="A16" s="19" t="s">
        <v>28</v>
      </c>
      <c r="B16" s="23"/>
      <c r="C16" s="24">
        <v>96825545.229999989</v>
      </c>
      <c r="D16" s="25"/>
      <c r="E16" s="25"/>
      <c r="F16" s="25"/>
      <c r="G16" s="25"/>
      <c r="H16" s="25"/>
      <c r="I16" s="26"/>
    </row>
    <row r="17" spans="1:8">
      <c r="A17" s="9" t="s">
        <v>16</v>
      </c>
    </row>
    <row r="18" spans="1:8">
      <c r="A18" s="9"/>
    </row>
    <row r="21" spans="1:8" ht="17.25">
      <c r="A21" s="49" t="s">
        <v>30</v>
      </c>
      <c r="B21" s="49"/>
      <c r="G21" s="38" t="s">
        <v>32</v>
      </c>
      <c r="H21" s="39"/>
    </row>
    <row r="22" spans="1:8" ht="17.25">
      <c r="A22" s="50" t="s">
        <v>31</v>
      </c>
      <c r="B22" s="50"/>
      <c r="G22" s="40" t="s">
        <v>33</v>
      </c>
      <c r="H22" s="39"/>
    </row>
  </sheetData>
  <sheetProtection formatCells="0" formatColumns="0" formatRows="0" insertColumns="0" insertRows="0" insertHyperlinks="0" deleteColumns="0" deleteRows="0" sort="0" autoFilter="0" pivotTables="0"/>
  <mergeCells count="13">
    <mergeCell ref="I8:I10"/>
    <mergeCell ref="A3:I3"/>
    <mergeCell ref="A21:B21"/>
    <mergeCell ref="A22:B22"/>
    <mergeCell ref="H8:H10"/>
    <mergeCell ref="A8:A10"/>
    <mergeCell ref="B8:B10"/>
    <mergeCell ref="C8:C10"/>
    <mergeCell ref="D8:D10"/>
    <mergeCell ref="E8:E10"/>
    <mergeCell ref="F8:G8"/>
    <mergeCell ref="F9:F10"/>
    <mergeCell ref="G9:G10"/>
  </mergeCells>
  <printOptions horizontalCentered="1" verticalCentered="1"/>
  <pageMargins left="0.7" right="0.7" top="0.75" bottom="0.75" header="0.3" footer="0.3"/>
  <pageSetup paperSize="10000"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F5" sqref="F5:F6"/>
    </sheetView>
  </sheetViews>
  <sheetFormatPr defaultRowHeight="15"/>
  <sheetData>
    <row r="1" spans="1:1" ht="23.45" customHeight="1">
      <c r="A1" s="2" t="s">
        <v>17</v>
      </c>
    </row>
    <row r="3" spans="1:1">
      <c r="A3" t="s">
        <v>18</v>
      </c>
    </row>
    <row r="5" spans="1:1">
      <c r="A5" t="s">
        <v>19</v>
      </c>
    </row>
    <row r="6" spans="1:1">
      <c r="A6" s="1" t="s">
        <v>20</v>
      </c>
    </row>
    <row r="9" spans="1:1">
      <c r="A9" t="s">
        <v>21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CASHADV</vt:lpstr>
      <vt:lpstr>TRUSTFUND</vt:lpstr>
      <vt:lpstr>CASH FLOW</vt:lpstr>
      <vt:lpstr>SEF</vt:lpstr>
      <vt:lpstr>LDRMM</vt:lpstr>
      <vt:lpstr>20%NTA</vt:lpstr>
      <vt:lpstr>'CASH FLOW'!Print_Area</vt:lpstr>
      <vt:lpstr>CASHADV!Print_Area</vt:lpstr>
      <vt:lpstr>LDRMM!Print_Area</vt:lpstr>
      <vt:lpstr>SEF!Print_Area</vt:lpstr>
      <vt:lpstr>CASHADV!Print_Titles</vt:lpstr>
      <vt:lpstr>LDRMM!Print_Titles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PC</cp:lastModifiedBy>
  <cp:lastPrinted>2023-05-30T06:11:38Z</cp:lastPrinted>
  <dcterms:created xsi:type="dcterms:W3CDTF">2015-06-05T18:17:20Z</dcterms:created>
  <dcterms:modified xsi:type="dcterms:W3CDTF">2023-06-13T02:21:09Z</dcterms:modified>
  <cp:category/>
</cp:coreProperties>
</file>