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bo-pc4\PBO - Files\Annual Budget CY 2022-arden\WORK TRANSFER TO PC4\FDPP 2022\FDPP-4TH QUARTER 2022\"/>
    </mc:Choice>
  </mc:AlternateContent>
  <xr:revisionPtr revIDLastSave="0" documentId="13_ncr:1_{2D403BBF-C0D5-4AB2-BF5B-C7481E4D7CF5}" xr6:coauthVersionLast="47" xr6:coauthVersionMax="47" xr10:uidLastSave="{00000000-0000-0000-0000-000000000000}"/>
  <bookViews>
    <workbookView xWindow="-120" yWindow="-120" windowWidth="29040" windowHeight="15840" tabRatio="841" firstSheet="7" activeTab="26" xr2:uid="{00000000-000D-0000-FFFF-FFFF00000000}"/>
  </bookViews>
  <sheets>
    <sheet name="DBP TL 7" sheetId="57" r:id="rId1"/>
    <sheet name="DBP TL 5" sheetId="58" r:id="rId2"/>
    <sheet name="DBP TL 1" sheetId="59" r:id="rId3"/>
    <sheet name="TL36" sheetId="55" r:id="rId4"/>
    <sheet name="TL35" sheetId="54" r:id="rId5"/>
    <sheet name="TL34" sheetId="53" r:id="rId6"/>
    <sheet name="TL33" sheetId="56" r:id="rId7"/>
    <sheet name="TL32" sheetId="49" r:id="rId8"/>
    <sheet name="TL31" sheetId="48" r:id="rId9"/>
    <sheet name="TL30)" sheetId="52" r:id="rId10"/>
    <sheet name="TL29" sheetId="50" r:id="rId11"/>
    <sheet name="TL28" sheetId="51" r:id="rId12"/>
    <sheet name="TL27" sheetId="46" r:id="rId13"/>
    <sheet name="tl26" sheetId="44" r:id="rId14"/>
    <sheet name="tl25-" sheetId="43" r:id="rId15"/>
    <sheet name="tl24-" sheetId="42" r:id="rId16"/>
    <sheet name="tl23-" sheetId="41" r:id="rId17"/>
    <sheet name="tl22-" sheetId="40" r:id="rId18"/>
    <sheet name="tl21-" sheetId="39" r:id="rId19"/>
    <sheet name="tl20-" sheetId="38" r:id="rId20"/>
    <sheet name="tl19-" sheetId="37" r:id="rId21"/>
    <sheet name="tl18-" sheetId="36" r:id="rId22"/>
    <sheet name="tl16" sheetId="35" r:id="rId23"/>
    <sheet name="tl15" sheetId="34" r:id="rId24"/>
    <sheet name="tl14" sheetId="33" r:id="rId25"/>
    <sheet name="tl12" sheetId="32" r:id="rId26"/>
    <sheet name="tl11" sheetId="31" r:id="rId27"/>
    <sheet name="tl9" sheetId="29" r:id="rId28"/>
    <sheet name="tl8" sheetId="30" r:id="rId29"/>
    <sheet name="tl 7-1" sheetId="27" r:id="rId30"/>
    <sheet name="tl 6-1" sheetId="26" r:id="rId31"/>
    <sheet name="tl 5" sheetId="25" r:id="rId32"/>
    <sheet name="tl 3 and 4" sheetId="13" r:id="rId33"/>
    <sheet name="tl10-" sheetId="45" r:id="rId34"/>
  </sheets>
  <definedNames>
    <definedName name="_xlnm.Print_Area" localSheetId="2">'DBP TL 1'!$A$1:$D$50</definedName>
    <definedName name="_xlnm.Print_Area" localSheetId="1">'DBP TL 5'!$A$1:$D$50</definedName>
    <definedName name="_xlnm.Print_Area" localSheetId="0">'DBP TL 7'!$A$1:$D$50</definedName>
    <definedName name="_xlnm.Print_Area" localSheetId="32">'tl 3 and 4'!$A$1:$D$60</definedName>
    <definedName name="_xlnm.Print_Area" localSheetId="31">'tl 5'!$A$1:$D$61</definedName>
    <definedName name="_xlnm.Print_Area" localSheetId="30">'tl 6-1'!$A$1:$D$53</definedName>
    <definedName name="_xlnm.Print_Area" localSheetId="29">'tl 7-1'!$A$1:$D$50</definedName>
    <definedName name="_xlnm.Print_Area" localSheetId="33">'tl10-'!$A$1:$D$60</definedName>
    <definedName name="_xlnm.Print_Area" localSheetId="26">'tl11'!$A$1:$D$53</definedName>
    <definedName name="_xlnm.Print_Area" localSheetId="25">'tl12'!$A$1:$D$53</definedName>
    <definedName name="_xlnm.Print_Area" localSheetId="24">'tl14'!$A$1:$D$54</definedName>
    <definedName name="_xlnm.Print_Area" localSheetId="23">'tl15'!$A$1:$D$53</definedName>
    <definedName name="_xlnm.Print_Area" localSheetId="22">'tl16'!$A$1:$D$53</definedName>
    <definedName name="_xlnm.Print_Area" localSheetId="21">'tl18-'!$A$1:$D$53</definedName>
    <definedName name="_xlnm.Print_Area" localSheetId="20">'tl19-'!$A$1:$D$52</definedName>
    <definedName name="_xlnm.Print_Area" localSheetId="19">'tl20-'!$A$1:$D$52</definedName>
    <definedName name="_xlnm.Print_Area" localSheetId="18">'tl21-'!$A$1:$D$55</definedName>
    <definedName name="_xlnm.Print_Area" localSheetId="17">'tl22-'!$A$1:$D$48</definedName>
    <definedName name="_xlnm.Print_Area" localSheetId="16">'tl23-'!$A$1:$D$49</definedName>
    <definedName name="_xlnm.Print_Area" localSheetId="15">'tl24-'!$A$1:$D$56</definedName>
    <definedName name="_xlnm.Print_Area" localSheetId="14">'tl25-'!$A$1:$D$57</definedName>
    <definedName name="_xlnm.Print_Area" localSheetId="13">'tl26'!$A$1:$D$51</definedName>
    <definedName name="_xlnm.Print_Area" localSheetId="12">'TL27'!$A$1:$D$51</definedName>
    <definedName name="_xlnm.Print_Area" localSheetId="11">'TL28'!$A$1:$D$51</definedName>
    <definedName name="_xlnm.Print_Area" localSheetId="10">'TL29'!$A$1:$D$49</definedName>
    <definedName name="_xlnm.Print_Area" localSheetId="9">'TL30)'!$A$1:$D$51</definedName>
    <definedName name="_xlnm.Print_Area" localSheetId="8">'TL31'!$A$1:$D$50</definedName>
    <definedName name="_xlnm.Print_Area" localSheetId="7">'TL32'!$A$1:$D$49</definedName>
    <definedName name="_xlnm.Print_Area" localSheetId="6">'TL33'!$A$1:$D$47</definedName>
    <definedName name="_xlnm.Print_Area" localSheetId="5">'TL34'!$A$1:$D$50</definedName>
    <definedName name="_xlnm.Print_Area" localSheetId="4">'TL35'!$A$1:$D$50</definedName>
    <definedName name="_xlnm.Print_Area" localSheetId="3">'TL36'!$A$1:$D$50</definedName>
    <definedName name="_xlnm.Print_Area" localSheetId="28">'tl8'!$A$1:$D$50</definedName>
    <definedName name="_xlnm.Print_Area" localSheetId="27">'tl9'!$A$1:$D$53</definedName>
  </definedNames>
  <calcPr calcId="181029"/>
</workbook>
</file>

<file path=xl/calcChain.xml><?xml version="1.0" encoding="utf-8"?>
<calcChain xmlns="http://schemas.openxmlformats.org/spreadsheetml/2006/main">
  <c r="C7" i="33" l="1"/>
  <c r="C6" i="37"/>
  <c r="C6" i="36" s="1"/>
  <c r="C6" i="38"/>
  <c r="C6" i="40"/>
  <c r="C6" i="39" s="1"/>
  <c r="C7" i="41"/>
  <c r="C6" i="42"/>
  <c r="C6" i="35" l="1"/>
  <c r="C6" i="32"/>
  <c r="C6" i="31"/>
  <c r="C6" i="34"/>
  <c r="C27" i="31"/>
  <c r="C28" i="31"/>
  <c r="C27" i="32"/>
  <c r="C28" i="32"/>
  <c r="C28" i="41"/>
  <c r="C27" i="41"/>
  <c r="C7" i="43"/>
  <c r="C7" i="44"/>
  <c r="C7" i="46"/>
  <c r="C7" i="51"/>
  <c r="C7" i="50"/>
  <c r="C7" i="52"/>
  <c r="C7" i="48"/>
  <c r="C7" i="49"/>
  <c r="C7" i="56"/>
  <c r="C7" i="53" l="1"/>
  <c r="C7" i="54"/>
  <c r="C7" i="55"/>
  <c r="C7" i="59"/>
  <c r="C7" i="58"/>
  <c r="D31" i="57"/>
  <c r="D31" i="58"/>
  <c r="C32" i="59"/>
  <c r="D31" i="59"/>
  <c r="C32" i="58"/>
  <c r="C32" i="57"/>
  <c r="C32" i="53"/>
  <c r="C30" i="55" l="1"/>
  <c r="C30" i="54"/>
  <c r="F28" i="53"/>
  <c r="F33" i="33"/>
  <c r="F29" i="33"/>
  <c r="C33" i="33"/>
  <c r="F28" i="33"/>
  <c r="C32" i="56" l="1"/>
  <c r="D31" i="56"/>
  <c r="C32" i="54"/>
  <c r="C32" i="55"/>
  <c r="C27" i="40" l="1"/>
  <c r="C26" i="40"/>
  <c r="D31" i="53" l="1"/>
  <c r="C30" i="38" l="1"/>
  <c r="C32" i="52" l="1"/>
  <c r="D31" i="52"/>
  <c r="D31" i="50" l="1"/>
  <c r="C30" i="43" l="1"/>
  <c r="C32" i="51" l="1"/>
  <c r="D32" i="29" l="1"/>
  <c r="D28" i="29"/>
  <c r="D27" i="29"/>
  <c r="D28" i="26"/>
  <c r="D32" i="26"/>
  <c r="C30" i="48"/>
  <c r="C30" i="49" l="1"/>
  <c r="C32" i="49" l="1"/>
  <c r="C32" i="38"/>
  <c r="C32" i="50" l="1"/>
  <c r="C32" i="46"/>
  <c r="C32" i="48"/>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<sst xmlns="http://schemas.openxmlformats.org/spreadsheetml/2006/main" count="2113" uniqueCount="330">
  <si>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</si>
  <si>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</si>
  <si>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</si>
  <si>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</si>
  <si>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</si>
  <si>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</si>
  <si>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</si>
  <si>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</si>
  <si>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</si>
  <si>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</si>
  <si>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</si>
  <si>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</si>
  <si>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</si>
  <si>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</si>
  <si>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</si>
  <si>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</si>
  <si>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</si>
  <si>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</si>
  <si>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</si>
  <si>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</si>
  <si>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</si>
  <si>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</si>
  <si>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</si>
  <si>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</si>
  <si>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</si>
  <si>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</si>
  <si>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</si>
  <si>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</si>
  <si>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</si>
  <si>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</si>
  <si>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</si>
  <si>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</si>
  <si>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</si>
  <si>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</si>
  <si>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</si>
  <si>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</si>
  <si>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</si>
  <si>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</si>
  <si>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</si>
  <si>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</si>
  <si>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</si>
  <si>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</si>
  <si>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</si>
  <si>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</si>
  <si>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</si>
  <si>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</si>
  <si>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</si>
  <si>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</si>
  <si>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</si>
  <si>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</si>
  <si>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</si>
  <si>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</si>
  <si>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</si>
  <si>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</si>
  <si>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</si>
  <si>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</si>
  <si>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</si>
  <si>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</si>
  <si>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</si>
  <si>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</si>
  <si>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</si>
  <si>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</si>
  <si>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</si>
  <si>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</si>
  <si>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</si>
  <si>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</si>
  <si>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</si>
  <si>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</si>
  <si>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</si>
  <si>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</si>
  <si>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</si>
  <si>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</si>
  <si>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</si>
  <si>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</si>
  <si>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</si>
  <si>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</si>
  <si>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</si>
  <si>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</si>
  <si>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</si>
  <si>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</si>
  <si>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</si>
  <si>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</si>
  <si>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</si>
  <si>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</si>
  <si>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</si>
  <si>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</si>
  <si>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</si>
  <si>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</si>
  <si>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</si>
  <si>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</si>
  <si>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</si>
  <si>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</si>
  <si>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</si>
  <si>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</si>
  <si>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</si>
  <si>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</si>
  <si>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</si>
  <si>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</si>
  <si>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</si>
  <si>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</si>
  <si>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</si>
  <si>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</si>
  <si>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</si>
  <si>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</si>
  <si>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</si>
  <si>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</si>
  <si>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</si>
  <si>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</si>
  <si>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</si>
  <si>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</si>
  <si>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</si>
  <si>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</si>
  <si>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</si>
  <si>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</si>
  <si>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</si>
  <si>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</si>
  <si>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</si>
  <si>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</si>
  <si>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</si>
  <si>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</si>
  <si>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</si>
  <si>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</si>
  <si>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</si>
  <si>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</si>
  <si>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</si>
  <si>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</si>
  <si>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</si>
  <si>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</si>
  <si>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</si>
  <si>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</si>
  <si>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</si>
  <si>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</si>
  <si>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</si>
  <si>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</si>
  <si>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</si>
  <si>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</si>
  <si>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</si>
  <si>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</si>
  <si>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</si>
  <si>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</si>
  <si>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</si>
  <si>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</si>
  <si>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</si>
  <si>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</si>
  <si>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</si>
  <si>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</si>
  <si>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</si>
  <si>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</si>
  <si>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</si>
  <si>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</si>
  <si>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</si>
  <si>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</si>
  <si>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</si>
  <si>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</si>
  <si>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</si>
  <si>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</si>
  <si>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</si>
  <si>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</si>
  <si>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</si>
  <si>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</si>
  <si>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</si>
  <si>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</si>
  <si>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</si>
  <si>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</si>
  <si>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</si>
  <si>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</si>
  <si>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</si>
  <si>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</si>
  <si>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</si>
  <si>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</si>
  <si>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</si>
  <si>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Expansion of motorpool through the acquisition of various brand new heavy equipment and brand new motor vehicles.4</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</si>
  <si>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</si>
  <si>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</si>
  <si>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</si>
  <si>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</si>
  <si>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</si>
  <si>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</si>
  <si>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</si>
  <si>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</si>
  <si>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</si>
  <si>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</si>
  <si>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</si>
  <si>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</si>
  <si>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</si>
  <si>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</si>
  <si>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</si>
  <si>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</si>
  <si>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</si>
  <si>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</si>
  <si>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</si>
  <si>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</si>
  <si>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</si>
  <si>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</si>
  <si>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</si>
  <si>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</si>
  <si>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</si>
  <si>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</si>
  <si>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</si>
  <si>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</si>
  <si>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</si>
  <si>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</si>
  <si>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</si>
  <si>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</si>
  <si>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</si>
  <si>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</si>
  <si>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</si>
  <si>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</si>
  <si>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</si>
  <si>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</si>
  <si>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</si>
  <si>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</si>
  <si>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</si>
  <si>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</si>
  <si>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</si>
  <si>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</si>
  <si>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</si>
  <si>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</si>
  <si>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</si>
  <si>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</si>
  <si>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</si>
  <si>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</si>
  <si>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</si>
  <si>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</si>
  <si>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</si>
  <si>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</si>
  <si>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</si>
  <si>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</si>
  <si>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</si>
  <si>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</si>
  <si>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</si>
  <si>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</si>
  <si>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</si>
  <si>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</si>
  <si>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</si>
  <si>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</si>
  <si>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</si>
  <si>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</si>
  <si>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</si>
  <si>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</si>
  <si>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</si>
  <si>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</si>
  <si>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</si>
  <si>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</si>
  <si>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</si>
  <si>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</si>
  <si>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</si>
  <si>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</si>
  <si>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</si>
  <si>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</si>
  <si>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</si>
  <si>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</si>
  <si>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</si>
  <si>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</si>
  <si>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</si>
  <si>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</si>
  <si>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</si>
  <si>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</si>
  <si>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</si>
  <si>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</si>
  <si>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</si>
  <si>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</si>
  <si>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</si>
  <si>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</si>
  <si>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</si>
  <si>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</si>
  <si>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</si>
  <si>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</si>
  <si>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</si>
  <si>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</si>
  <si>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</si>
  <si>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</si>
  <si>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</si>
  <si>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</si>
  <si>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</si>
  <si>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</si>
  <si>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</si>
  <si>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</si>
  <si>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</si>
  <si>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</si>
  <si>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</si>
  <si>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</si>
  <si>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</si>
  <si>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</si>
  <si>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</si>
  <si>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</si>
  <si>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</si>
  <si>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</si>
  <si>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</si>
  <si>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</si>
  <si>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</si>
  <si>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Fixed at 4.0% per annum up to December 2022; Interest rate after December 31,2022-at prevailing LANDBANK lending rate,subject to annual repricing</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</si>
  <si>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</si>
  <si>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</si>
  <si>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</si>
  <si>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</si>
  <si>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</si>
  <si>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</si>
  <si>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</si>
  <si>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4.00% per annum up to December 31,2022, subject to repricing therafter</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</si>
  <si>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</si>
  <si>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</si>
  <si>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</si>
  <si>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</si>
  <si>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</si>
  <si>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</si>
  <si>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</si>
  <si>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</si>
  <si>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</si>
  <si>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</si>
  <si>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</si>
  <si>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</si>
  <si>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</si>
  <si>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</si>
  <si>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</si>
  <si>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</si>
  <si>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</si>
  <si>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</si>
  <si>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</si>
  <si>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</si>
  <si>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</si>
  <si>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</si>
  <si>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</si>
  <si>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</si>
  <si>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</si>
  <si>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</si>
  <si>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</si>
  <si>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December 31,2022</t>
  </si>
  <si>
    <t>CRISTY C. UBANDO</t>
  </si>
  <si>
    <t>Acting Provincial Treasurer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</si>
</sst>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31">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164"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164"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164" fontId="5" fillId="0" borderId="2" xfId="1" applyFont="1" applyBorder="1" applyAlignment="1">
      <alignment horizontal="left"/>
    </xf>
    <xf numFmtId="164" fontId="5" fillId="0" borderId="2" xfId="1" applyFont="1" applyBorder="1" applyAlignment="1"/>
    <xf numFmtId="164"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164" fontId="4" fillId="0" borderId="3" xfId="0" applyNumberFormat="1" applyFont="1" applyBorder="1" applyAlignment="1">
      <alignment horizontal="left"/>
    </xf>
    <xf numFmtId="164" fontId="4" fillId="0" borderId="0" xfId="0" applyNumberFormat="1" applyFont="1" applyAlignment="1">
      <alignment vertical="center"/>
    </xf>
    <xf numFmtId="164"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43" fontId="4" fillId="0" borderId="0" xfId="0" applyNumberFormat="1" applyFont="1"/>
    <xf numFmtId="164" fontId="4" fillId="0" borderId="3" xfId="1" applyFont="1" applyBorder="1" applyAlignment="1">
      <alignment horizontal="center"/>
    </xf>
    <xf numFmtId="164" fontId="4" fillId="0" borderId="3" xfId="1" applyFont="1" applyBorder="1" applyAlignment="1">
      <alignment horizontal="right"/>
    </xf>
    <xf numFmtId="0" fontId="5" fillId="0" borderId="2" xfId="0" quotePrefix="1" applyFont="1" applyBorder="1" applyAlignment="1">
      <alignment horizontal="left"/>
    </xf>
    <xf numFmtId="164" fontId="2" fillId="0" borderId="0" xfId="1" applyFont="1"/>
    <xf numFmtId="164" fontId="4" fillId="0" borderId="0" xfId="1" applyFont="1"/>
    <xf numFmtId="164" fontId="4" fillId="0" borderId="0" xfId="1" applyFont="1" applyAlignment="1">
      <alignment vertical="center"/>
    </xf>
    <xf numFmtId="164" fontId="4" fillId="0" borderId="0" xfId="1" applyFont="1" applyAlignment="1">
      <alignment horizontal="left" vertical="center"/>
    </xf>
    <xf numFmtId="164" fontId="3" fillId="0" borderId="0" xfId="1" applyFont="1"/>
    <xf numFmtId="0" fontId="4" fillId="0" borderId="0" xfId="0" applyFont="1" applyAlignment="1">
      <alignment wrapText="1"/>
    </xf>
    <xf numFmtId="4" fontId="4" fillId="0" borderId="0" xfId="0" applyNumberFormat="1" applyFont="1"/>
    <xf numFmtId="43" fontId="5" fillId="0" borderId="3" xfId="0" applyNumberFormat="1" applyFont="1" applyBorder="1" applyAlignment="1">
      <alignment horizontal="left"/>
    </xf>
    <xf numFmtId="0" fontId="7" fillId="0" borderId="0" xfId="0" applyFont="1"/>
    <xf numFmtId="0" fontId="5" fillId="0" borderId="2" xfId="0" applyFont="1" applyBorder="1" applyAlignment="1">
      <alignment horizontal="left"/>
    </xf>
    <xf numFmtId="0" fontId="4" fillId="0" borderId="3" xfId="0" applyFont="1" applyBorder="1" applyAlignment="1">
      <alignment horizontal="left"/>
    </xf>
    <xf numFmtId="164" fontId="4" fillId="0" borderId="3" xfId="1"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right"/>
    </xf>
    <xf numFmtId="0" fontId="5" fillId="0" borderId="2" xfId="0" applyFont="1" applyBorder="1" applyAlignment="1">
      <alignment horizontal="right"/>
    </xf>
    <xf numFmtId="0" fontId="4" fillId="0" borderId="3" xfId="0" applyFont="1" applyBorder="1" applyAlignment="1">
      <alignment horizontal="left"/>
    </xf>
    <xf numFmtId="164" fontId="4" fillId="0" borderId="3" xfId="1" applyFont="1" applyBorder="1" applyAlignment="1">
      <alignment horizontal="left"/>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right"/>
    </xf>
    <xf numFmtId="0" fontId="5" fillId="0" borderId="3" xfId="0" applyFont="1" applyBorder="1" applyAlignment="1">
      <alignment horizontal="right"/>
    </xf>
    <xf numFmtId="164" fontId="5" fillId="0" borderId="2" xfId="1" applyFont="1" applyBorder="1" applyAlignment="1">
      <alignment horizontal="right"/>
    </xf>
    <xf numFmtId="164"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164" fontId="4" fillId="0" borderId="2" xfId="1" applyFont="1" applyBorder="1" applyAlignment="1">
      <alignment horizontal="center"/>
    </xf>
    <xf numFmtId="164" fontId="4" fillId="0" borderId="3" xfId="1" applyFont="1" applyBorder="1" applyAlignment="1">
      <alignment horizontal="center"/>
    </xf>
    <xf numFmtId="164" fontId="5" fillId="0" borderId="2" xfId="1" applyFont="1" applyBorder="1" applyAlignment="1">
      <alignment horizontal="center"/>
    </xf>
    <xf numFmtId="164" fontId="5" fillId="0" borderId="3" xfId="1"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4" fontId="5" fillId="0" borderId="2" xfId="0" applyNumberFormat="1" applyFont="1" applyBorder="1" applyAlignment="1">
      <alignment horizontal="left"/>
    </xf>
    <xf numFmtId="4" fontId="5" fillId="0" borderId="3" xfId="0" applyNumberFormat="1"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4" fontId="5" fillId="0" borderId="2" xfId="0" applyNumberFormat="1" applyFont="1" applyBorder="1" applyAlignment="1">
      <alignment horizontal="right"/>
    </xf>
    <xf numFmtId="164" fontId="5" fillId="0" borderId="2" xfId="0" applyNumberFormat="1" applyFont="1" applyBorder="1" applyAlignment="1">
      <alignment horizontal="right"/>
    </xf>
    <xf numFmtId="164" fontId="5" fillId="0" borderId="3" xfId="0" applyNumberFormat="1" applyFont="1" applyBorder="1" applyAlignment="1">
      <alignment horizontal="righ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3" fontId="5" fillId="0" borderId="2" xfId="1" applyNumberFormat="1" applyFont="1" applyBorder="1" applyAlignment="1">
      <alignment horizontal="right"/>
    </xf>
    <xf numFmtId="43" fontId="5" fillId="0" borderId="3" xfId="1" applyNumberFormat="1" applyFont="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164" fontId="4" fillId="0" borderId="2" xfId="1" applyFont="1" applyBorder="1" applyAlignment="1">
      <alignment horizontal="right"/>
    </xf>
    <xf numFmtId="164"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164" fontId="5" fillId="0" borderId="2" xfId="1" applyFont="1" applyBorder="1" applyAlignment="1"/>
    <xf numFmtId="164" fontId="5" fillId="0" borderId="3" xfId="1" applyFont="1" applyBorder="1" applyAlignment="1"/>
    <xf numFmtId="164" fontId="5" fillId="0" borderId="2" xfId="1" applyFont="1" applyBorder="1" applyAlignment="1">
      <alignment horizontal="left"/>
    </xf>
    <xf numFmtId="164" fontId="5" fillId="0" borderId="3" xfId="1" applyFont="1" applyBorder="1" applyAlignment="1">
      <alignment horizontal="left"/>
    </xf>
    <xf numFmtId="0" fontId="5" fillId="0" borderId="1" xfId="0" applyFont="1" applyBorder="1" applyAlignment="1">
      <alignment horizontal="center"/>
    </xf>
    <xf numFmtId="164" fontId="5" fillId="0" borderId="2" xfId="1" applyFont="1" applyBorder="1" applyAlignment="1">
      <alignment horizontal="left" vertical="top"/>
    </xf>
    <xf numFmtId="164"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164" fontId="4" fillId="0" borderId="2" xfId="1" applyFont="1" applyBorder="1" applyAlignment="1"/>
    <xf numFmtId="164"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164" fontId="4" fillId="0" borderId="2" xfId="1" applyFont="1" applyBorder="1" applyAlignment="1">
      <alignment horizontal="left"/>
    </xf>
    <xf numFmtId="164" fontId="4" fillId="0" borderId="3" xfId="1" applyFont="1" applyBorder="1" applyAlignment="1">
      <alignment horizontal="left"/>
    </xf>
    <xf numFmtId="164" fontId="5" fillId="0" borderId="2" xfId="0" applyNumberFormat="1" applyFont="1" applyBorder="1"/>
    <xf numFmtId="0" fontId="0" fillId="0" borderId="3" xfId="0" applyBorder="1"/>
    <xf numFmtId="164" fontId="4" fillId="0" borderId="2" xfId="0" applyNumberFormat="1" applyFont="1" applyBorder="1" applyAlignment="1">
      <alignment horizontal="right"/>
    </xf>
    <xf numFmtId="164"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682E-7457-48CF-BB01-7703B3DCC25F}">
  <sheetPr>
    <tabColor theme="5"/>
  </sheetPr>
  <dimension ref="A1:K53"/>
  <sheetViews>
    <sheetView showGridLines="0" zoomScaleNormal="100" workbookViewId="0">
      <selection activeCell="F40" sqref="F40"/>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297</v>
      </c>
      <c r="D5" s="91"/>
    </row>
    <row r="6" spans="1:4" s="2" customFormat="1" ht="14.25" x14ac:dyDescent="0.2">
      <c r="A6" s="6">
        <v>1</v>
      </c>
      <c r="B6" s="3" t="s">
        <v>77</v>
      </c>
      <c r="C6" s="15" t="s">
        <v>80</v>
      </c>
      <c r="D6" s="16"/>
    </row>
    <row r="7" spans="1:4" s="2" customFormat="1" ht="14.25" x14ac:dyDescent="0.2">
      <c r="A7" s="6">
        <v>2</v>
      </c>
      <c r="B7" s="3" t="s">
        <v>81</v>
      </c>
      <c r="C7" s="46" t="s">
        <v>327</v>
      </c>
      <c r="D7" s="16"/>
    </row>
    <row r="8" spans="1:4" s="2" customFormat="1" ht="14.25" x14ac:dyDescent="0.2">
      <c r="A8" s="6">
        <v>3</v>
      </c>
      <c r="B8" s="3" t="s">
        <v>82</v>
      </c>
      <c r="C8" s="15" t="s">
        <v>302</v>
      </c>
      <c r="D8" s="16"/>
    </row>
    <row r="9" spans="1:4" s="2" customFormat="1" ht="14.25" x14ac:dyDescent="0.2">
      <c r="A9" s="6">
        <v>4</v>
      </c>
      <c r="B9" s="3" t="s">
        <v>84</v>
      </c>
      <c r="C9" s="15" t="s">
        <v>303</v>
      </c>
      <c r="D9" s="16"/>
    </row>
    <row r="10" spans="1:4" s="2" customFormat="1" ht="14.25" x14ac:dyDescent="0.2">
      <c r="A10" s="6">
        <v>5</v>
      </c>
      <c r="B10" s="3" t="s">
        <v>85</v>
      </c>
      <c r="C10" s="78" t="s">
        <v>304</v>
      </c>
      <c r="D10" s="79"/>
    </row>
    <row r="11" spans="1:4" s="2" customFormat="1" ht="14.25" x14ac:dyDescent="0.2">
      <c r="A11" s="6">
        <v>6</v>
      </c>
      <c r="B11" s="3" t="s">
        <v>2</v>
      </c>
      <c r="C11" s="78" t="s">
        <v>321</v>
      </c>
      <c r="D11" s="79"/>
    </row>
    <row r="12" spans="1:4" s="2" customFormat="1" ht="14.25" x14ac:dyDescent="0.2">
      <c r="A12" s="6">
        <v>7</v>
      </c>
      <c r="B12" s="3" t="s">
        <v>3</v>
      </c>
      <c r="C12" s="78" t="s">
        <v>322</v>
      </c>
      <c r="D12" s="79"/>
    </row>
    <row r="13" spans="1:4" s="2" customFormat="1" ht="14.25" x14ac:dyDescent="0.2">
      <c r="A13" s="6">
        <v>8</v>
      </c>
      <c r="B13" s="3" t="s">
        <v>4</v>
      </c>
      <c r="C13" s="87" t="s">
        <v>324</v>
      </c>
      <c r="D13" s="88"/>
    </row>
    <row r="14" spans="1:4" s="2" customFormat="1" ht="14.25" x14ac:dyDescent="0.2">
      <c r="A14" s="6">
        <v>9</v>
      </c>
      <c r="B14" s="3" t="s">
        <v>86</v>
      </c>
      <c r="C14" s="80">
        <v>63290000</v>
      </c>
      <c r="D14" s="81"/>
    </row>
    <row r="15" spans="1:4" s="2" customFormat="1" ht="14.25" x14ac:dyDescent="0.2">
      <c r="A15" s="6">
        <v>10</v>
      </c>
      <c r="B15" s="3" t="s">
        <v>5</v>
      </c>
      <c r="C15" s="82" t="s">
        <v>318</v>
      </c>
      <c r="D15" s="83"/>
    </row>
    <row r="16" spans="1:4" s="2" customFormat="1" ht="14.25" x14ac:dyDescent="0.2">
      <c r="A16" s="6">
        <v>11</v>
      </c>
      <c r="B16" s="3" t="s">
        <v>87</v>
      </c>
      <c r="C16" s="15" t="s">
        <v>104</v>
      </c>
      <c r="D16" s="16"/>
    </row>
    <row r="17" spans="1:11" s="27" customFormat="1" ht="62.45" customHeight="1" x14ac:dyDescent="0.25">
      <c r="A17" s="23">
        <v>12</v>
      </c>
      <c r="B17" s="24" t="s">
        <v>6</v>
      </c>
      <c r="C17" s="66" t="s">
        <v>314</v>
      </c>
      <c r="D17" s="67"/>
    </row>
    <row r="18" spans="1:11" s="2" customFormat="1" ht="38.450000000000003" customHeight="1" x14ac:dyDescent="0.2">
      <c r="A18" s="6">
        <v>13</v>
      </c>
      <c r="B18" s="3" t="s">
        <v>88</v>
      </c>
      <c r="C18" s="64" t="s">
        <v>311</v>
      </c>
      <c r="D18" s="65"/>
    </row>
    <row r="19" spans="1:11" s="2" customFormat="1" ht="30.6" customHeight="1" x14ac:dyDescent="0.2">
      <c r="A19" s="6">
        <v>14</v>
      </c>
      <c r="B19" s="3" t="s">
        <v>89</v>
      </c>
      <c r="C19" s="64" t="s">
        <v>311</v>
      </c>
      <c r="D19" s="65"/>
    </row>
    <row r="20" spans="1:11" s="27" customFormat="1" ht="60" customHeight="1" x14ac:dyDescent="0.25">
      <c r="A20" s="23">
        <v>15</v>
      </c>
      <c r="B20" s="24" t="s">
        <v>90</v>
      </c>
      <c r="C20" s="66" t="s">
        <v>299</v>
      </c>
      <c r="D20" s="67"/>
    </row>
    <row r="21" spans="1:11" s="2" customFormat="1" ht="45" customHeight="1" x14ac:dyDescent="0.2">
      <c r="A21" s="6">
        <v>16</v>
      </c>
      <c r="B21" s="3" t="s">
        <v>91</v>
      </c>
      <c r="C21" s="64" t="s">
        <v>312</v>
      </c>
      <c r="D21" s="65"/>
    </row>
    <row r="22" spans="1:11" s="27" customFormat="1" ht="106.9" customHeight="1" x14ac:dyDescent="0.25">
      <c r="A22" s="23">
        <v>17</v>
      </c>
      <c r="B22" s="24" t="s">
        <v>7</v>
      </c>
      <c r="C22" s="66" t="s">
        <v>313</v>
      </c>
      <c r="D22" s="67"/>
    </row>
    <row r="23" spans="1:11" s="2" customFormat="1" ht="14.25" x14ac:dyDescent="0.2">
      <c r="A23" s="6">
        <v>18</v>
      </c>
      <c r="B23" s="3" t="s">
        <v>92</v>
      </c>
      <c r="C23" s="84">
        <v>0</v>
      </c>
      <c r="D23" s="69"/>
    </row>
    <row r="24" spans="1:11" s="2" customFormat="1" ht="14.25" x14ac:dyDescent="0.2">
      <c r="A24" s="6">
        <v>19</v>
      </c>
      <c r="B24" s="3" t="s">
        <v>93</v>
      </c>
      <c r="C24" s="85">
        <v>2232730.5499999998</v>
      </c>
      <c r="D24" s="86">
        <v>2232730.5499999998</v>
      </c>
    </row>
    <row r="25" spans="1:11" s="2" customFormat="1" ht="14.25" x14ac:dyDescent="0.2">
      <c r="A25" s="6">
        <v>20</v>
      </c>
      <c r="B25" s="3" t="s">
        <v>103</v>
      </c>
      <c r="C25" s="76"/>
      <c r="D25" s="77"/>
    </row>
    <row r="26" spans="1:11" s="2" customFormat="1" ht="14.25" x14ac:dyDescent="0.2">
      <c r="A26" s="6">
        <v>21</v>
      </c>
      <c r="B26" s="7" t="s">
        <v>8</v>
      </c>
      <c r="C26" s="68" t="s">
        <v>326</v>
      </c>
      <c r="D26" s="69"/>
    </row>
    <row r="27" spans="1:11" s="2" customFormat="1" ht="14.25" x14ac:dyDescent="0.2">
      <c r="A27" s="6">
        <v>22</v>
      </c>
      <c r="B27" s="3" t="s">
        <v>94</v>
      </c>
      <c r="C27" s="70">
        <v>0</v>
      </c>
      <c r="D27" s="71"/>
    </row>
    <row r="28" spans="1:11" s="2" customFormat="1" ht="14.25" x14ac:dyDescent="0.2">
      <c r="A28" s="6">
        <v>23</v>
      </c>
      <c r="B28" s="3" t="s">
        <v>95</v>
      </c>
      <c r="C28" s="70">
        <v>168502.11</v>
      </c>
      <c r="D28" s="71"/>
      <c r="K28" s="2" t="s">
        <v>275</v>
      </c>
    </row>
    <row r="29" spans="1:11" s="2" customFormat="1" ht="14.25" x14ac:dyDescent="0.2">
      <c r="A29" s="6">
        <v>24</v>
      </c>
      <c r="B29" s="3" t="s">
        <v>96</v>
      </c>
      <c r="C29" s="15"/>
      <c r="D29" s="54">
        <v>1685.02</v>
      </c>
    </row>
    <row r="30" spans="1:11" s="2" customFormat="1" ht="15.6" customHeight="1" x14ac:dyDescent="0.2">
      <c r="A30" s="6">
        <v>25</v>
      </c>
      <c r="B30" s="3" t="s">
        <v>97</v>
      </c>
      <c r="C30" s="72">
        <v>20493500</v>
      </c>
      <c r="D30" s="73"/>
    </row>
    <row r="31" spans="1:11" s="2" customFormat="1" ht="14.25" x14ac:dyDescent="0.2">
      <c r="A31" s="6">
        <v>26</v>
      </c>
      <c r="B31" s="3" t="s">
        <v>102</v>
      </c>
      <c r="C31" s="15"/>
      <c r="D31" s="17">
        <f>C14-C30</f>
        <v>42796500</v>
      </c>
    </row>
    <row r="32" spans="1:11" s="2" customFormat="1" ht="15.6" customHeight="1" x14ac:dyDescent="0.2">
      <c r="A32" s="6">
        <v>27</v>
      </c>
      <c r="B32" s="3" t="s">
        <v>98</v>
      </c>
      <c r="C32" s="74">
        <f>C30-C27</f>
        <v>20493500</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315</v>
      </c>
      <c r="D38" s="65"/>
    </row>
    <row r="39" spans="1:6" s="2" customFormat="1" ht="70.150000000000006" customHeight="1" x14ac:dyDescent="0.2">
      <c r="A39" s="6"/>
      <c r="B39" s="4"/>
      <c r="C39" s="64" t="s">
        <v>316</v>
      </c>
      <c r="D39" s="65"/>
    </row>
    <row r="40" spans="1:6" s="33" customFormat="1" ht="40.9" customHeight="1" x14ac:dyDescent="0.25">
      <c r="A40" s="23">
        <v>34</v>
      </c>
      <c r="B40" s="32" t="s">
        <v>72</v>
      </c>
      <c r="C40" s="66" t="s">
        <v>317</v>
      </c>
      <c r="D40" s="67"/>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3AB7-0035-4389-9390-B2A267B2C9D9}">
  <sheetPr>
    <tabColor theme="5"/>
  </sheetPr>
  <dimension ref="A1:F53"/>
  <sheetViews>
    <sheetView showGridLines="0" topLeftCell="A31" zoomScaleNormal="100" workbookViewId="0">
      <selection activeCell="D29" sqref="D29"/>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5" width="9" style="1"/>
    <col min="6" max="6" width="11.375" style="1" bestFit="1" customWidth="1"/>
    <col min="7"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296</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302</v>
      </c>
      <c r="D8" s="16"/>
    </row>
    <row r="9" spans="1:4" s="2" customFormat="1" ht="14.25" x14ac:dyDescent="0.2">
      <c r="A9" s="6">
        <v>4</v>
      </c>
      <c r="B9" s="3" t="s">
        <v>84</v>
      </c>
      <c r="C9" s="15" t="s">
        <v>303</v>
      </c>
      <c r="D9" s="16"/>
    </row>
    <row r="10" spans="1:4" s="2" customFormat="1" ht="14.25" x14ac:dyDescent="0.2">
      <c r="A10" s="6">
        <v>5</v>
      </c>
      <c r="B10" s="3" t="s">
        <v>85</v>
      </c>
      <c r="C10" s="78" t="s">
        <v>304</v>
      </c>
      <c r="D10" s="79"/>
    </row>
    <row r="11" spans="1:4" s="2" customFormat="1" ht="14.25" x14ac:dyDescent="0.2">
      <c r="A11" s="6">
        <v>6</v>
      </c>
      <c r="B11" s="3" t="s">
        <v>2</v>
      </c>
      <c r="C11" s="78" t="s">
        <v>321</v>
      </c>
      <c r="D11" s="79"/>
    </row>
    <row r="12" spans="1:4" s="2" customFormat="1" ht="14.25" x14ac:dyDescent="0.2">
      <c r="A12" s="6">
        <v>7</v>
      </c>
      <c r="B12" s="3" t="s">
        <v>3</v>
      </c>
      <c r="C12" s="78" t="s">
        <v>322</v>
      </c>
      <c r="D12" s="79"/>
    </row>
    <row r="13" spans="1:4" s="2" customFormat="1" ht="14.25" x14ac:dyDescent="0.2">
      <c r="A13" s="6">
        <v>8</v>
      </c>
      <c r="B13" s="3" t="s">
        <v>4</v>
      </c>
      <c r="C13" s="87" t="s">
        <v>324</v>
      </c>
      <c r="D13" s="88"/>
    </row>
    <row r="14" spans="1:4" s="2" customFormat="1" ht="14.25" x14ac:dyDescent="0.2">
      <c r="A14" s="6">
        <v>9</v>
      </c>
      <c r="B14" s="3" t="s">
        <v>86</v>
      </c>
      <c r="C14" s="80">
        <v>15000000</v>
      </c>
      <c r="D14" s="81"/>
    </row>
    <row r="15" spans="1:4" s="2" customFormat="1" ht="14.25" x14ac:dyDescent="0.2">
      <c r="A15" s="6">
        <v>10</v>
      </c>
      <c r="B15" s="3" t="s">
        <v>5</v>
      </c>
      <c r="C15" s="82" t="s">
        <v>318</v>
      </c>
      <c r="D15" s="83"/>
    </row>
    <row r="16" spans="1:4" s="2" customFormat="1" ht="14.25" x14ac:dyDescent="0.2">
      <c r="A16" s="6">
        <v>11</v>
      </c>
      <c r="B16" s="3" t="s">
        <v>87</v>
      </c>
      <c r="C16" s="15" t="s">
        <v>104</v>
      </c>
      <c r="D16" s="16"/>
    </row>
    <row r="17" spans="1:6" s="27" customFormat="1" ht="62.45" customHeight="1" x14ac:dyDescent="0.25">
      <c r="A17" s="23">
        <v>12</v>
      </c>
      <c r="B17" s="24" t="s">
        <v>6</v>
      </c>
      <c r="C17" s="66" t="s">
        <v>307</v>
      </c>
      <c r="D17" s="67"/>
    </row>
    <row r="18" spans="1:6" s="2" customFormat="1" ht="38.450000000000003" customHeight="1" x14ac:dyDescent="0.2">
      <c r="A18" s="6">
        <v>13</v>
      </c>
      <c r="B18" s="3" t="s">
        <v>88</v>
      </c>
      <c r="C18" s="64" t="s">
        <v>311</v>
      </c>
      <c r="D18" s="65"/>
    </row>
    <row r="19" spans="1:6" s="2" customFormat="1" ht="30.6" customHeight="1" x14ac:dyDescent="0.2">
      <c r="A19" s="6">
        <v>14</v>
      </c>
      <c r="B19" s="3" t="s">
        <v>89</v>
      </c>
      <c r="C19" s="64" t="s">
        <v>311</v>
      </c>
      <c r="D19" s="65"/>
    </row>
    <row r="20" spans="1:6" s="27" customFormat="1" ht="60" customHeight="1" x14ac:dyDescent="0.25">
      <c r="A20" s="23">
        <v>15</v>
      </c>
      <c r="B20" s="24" t="s">
        <v>90</v>
      </c>
      <c r="C20" s="66" t="s">
        <v>299</v>
      </c>
      <c r="D20" s="67"/>
    </row>
    <row r="21" spans="1:6" s="2" customFormat="1" ht="45" customHeight="1" x14ac:dyDescent="0.2">
      <c r="A21" s="6">
        <v>16</v>
      </c>
      <c r="B21" s="3" t="s">
        <v>91</v>
      </c>
      <c r="C21" s="64" t="s">
        <v>312</v>
      </c>
      <c r="D21" s="65"/>
    </row>
    <row r="22" spans="1:6" s="27" customFormat="1" ht="106.9" customHeight="1" x14ac:dyDescent="0.25">
      <c r="A22" s="23">
        <v>17</v>
      </c>
      <c r="B22" s="24" t="s">
        <v>7</v>
      </c>
      <c r="C22" s="66" t="s">
        <v>313</v>
      </c>
      <c r="D22" s="67"/>
    </row>
    <row r="23" spans="1:6" s="2" customFormat="1" ht="14.25" x14ac:dyDescent="0.2">
      <c r="A23" s="6">
        <v>18</v>
      </c>
      <c r="B23" s="3" t="s">
        <v>92</v>
      </c>
      <c r="C23" s="84">
        <v>0</v>
      </c>
      <c r="D23" s="69"/>
    </row>
    <row r="24" spans="1:6" s="2" customFormat="1" ht="14.25" x14ac:dyDescent="0.2">
      <c r="A24" s="6">
        <v>19</v>
      </c>
      <c r="B24" s="3" t="s">
        <v>93</v>
      </c>
      <c r="C24" s="85">
        <v>377500</v>
      </c>
      <c r="D24" s="86"/>
    </row>
    <row r="25" spans="1:6" s="2" customFormat="1" ht="14.25" x14ac:dyDescent="0.2">
      <c r="A25" s="6">
        <v>20</v>
      </c>
      <c r="B25" s="3" t="s">
        <v>103</v>
      </c>
      <c r="C25" s="76"/>
      <c r="D25" s="77"/>
    </row>
    <row r="26" spans="1:6" s="2" customFormat="1" ht="14.25" x14ac:dyDescent="0.2">
      <c r="A26" s="6">
        <v>21</v>
      </c>
      <c r="B26" s="7" t="s">
        <v>8</v>
      </c>
      <c r="C26" s="68" t="s">
        <v>326</v>
      </c>
      <c r="D26" s="69"/>
    </row>
    <row r="27" spans="1:6" s="2" customFormat="1" ht="14.25" x14ac:dyDescent="0.2">
      <c r="A27" s="6">
        <v>22</v>
      </c>
      <c r="B27" s="3" t="s">
        <v>94</v>
      </c>
      <c r="C27" s="70"/>
      <c r="D27" s="71"/>
    </row>
    <row r="28" spans="1:6" s="2" customFormat="1" ht="14.25" x14ac:dyDescent="0.2">
      <c r="A28" s="6">
        <v>23</v>
      </c>
      <c r="B28" s="3" t="s">
        <v>95</v>
      </c>
      <c r="C28" s="70">
        <v>102691.44</v>
      </c>
      <c r="D28" s="71"/>
    </row>
    <row r="29" spans="1:6" s="2" customFormat="1" ht="14.25" x14ac:dyDescent="0.2">
      <c r="A29" s="6">
        <v>24</v>
      </c>
      <c r="B29" s="3" t="s">
        <v>96</v>
      </c>
      <c r="C29" s="15"/>
      <c r="D29" s="54">
        <v>1026.9100000000001</v>
      </c>
    </row>
    <row r="30" spans="1:6" s="2" customFormat="1" ht="15.6" customHeight="1" x14ac:dyDescent="0.2">
      <c r="A30" s="6">
        <v>25</v>
      </c>
      <c r="B30" s="3" t="s">
        <v>97</v>
      </c>
      <c r="C30" s="72">
        <v>12489500</v>
      </c>
      <c r="D30" s="73"/>
      <c r="F30" s="53"/>
    </row>
    <row r="31" spans="1:6" s="2" customFormat="1" ht="14.25" x14ac:dyDescent="0.2">
      <c r="A31" s="6">
        <v>26</v>
      </c>
      <c r="B31" s="3" t="s">
        <v>102</v>
      </c>
      <c r="C31" s="15"/>
      <c r="D31" s="17">
        <f>C14-C30</f>
        <v>2510500</v>
      </c>
    </row>
    <row r="32" spans="1:6" s="2" customFormat="1" ht="15.6" customHeight="1" x14ac:dyDescent="0.2">
      <c r="A32" s="6">
        <v>27</v>
      </c>
      <c r="B32" s="3" t="s">
        <v>98</v>
      </c>
      <c r="C32" s="74">
        <f>C30-C27</f>
        <v>12489500</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315</v>
      </c>
      <c r="D38" s="65"/>
    </row>
    <row r="39" spans="1:6" s="2" customFormat="1" ht="62.45" customHeight="1" x14ac:dyDescent="0.2">
      <c r="A39" s="6"/>
      <c r="B39" s="4"/>
      <c r="C39" s="64" t="s">
        <v>316</v>
      </c>
      <c r="D39" s="65"/>
    </row>
    <row r="40" spans="1:6" s="33" customFormat="1" ht="40.9" customHeight="1" x14ac:dyDescent="0.25">
      <c r="A40" s="23">
        <v>34</v>
      </c>
      <c r="B40" s="32" t="s">
        <v>72</v>
      </c>
      <c r="C40" s="66" t="s">
        <v>317</v>
      </c>
      <c r="D40" s="67"/>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2C4F4-E0C8-4B10-89AB-5C93C80B75E9}">
  <sheetPr>
    <tabColor theme="5"/>
  </sheetPr>
  <dimension ref="A1:F53"/>
  <sheetViews>
    <sheetView showGridLines="0" topLeftCell="A22" zoomScaleNormal="100" workbookViewId="0">
      <selection activeCell="C30" sqref="C30:D30"/>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5" x14ac:dyDescent="0.2">
      <c r="A1" s="89" t="s">
        <v>0</v>
      </c>
      <c r="B1" s="89"/>
      <c r="C1" s="89"/>
      <c r="D1" s="89"/>
    </row>
    <row r="2" spans="1:5" x14ac:dyDescent="0.2">
      <c r="A2" s="89" t="s">
        <v>76</v>
      </c>
      <c r="B2" s="89"/>
      <c r="C2" s="89"/>
      <c r="D2" s="89"/>
    </row>
    <row r="3" spans="1:5" x14ac:dyDescent="0.2">
      <c r="A3" s="89"/>
      <c r="B3" s="89"/>
      <c r="C3" s="89"/>
      <c r="D3" s="89"/>
    </row>
    <row r="5" spans="1:5" ht="45" x14ac:dyDescent="0.25">
      <c r="A5" s="26" t="s">
        <v>78</v>
      </c>
      <c r="B5" s="8" t="s">
        <v>1</v>
      </c>
      <c r="C5" s="90" t="s">
        <v>295</v>
      </c>
      <c r="D5" s="91"/>
    </row>
    <row r="6" spans="1:5" s="2" customFormat="1" ht="14.25" x14ac:dyDescent="0.2">
      <c r="A6" s="6">
        <v>1</v>
      </c>
      <c r="B6" s="3" t="s">
        <v>77</v>
      </c>
      <c r="C6" s="15" t="s">
        <v>80</v>
      </c>
      <c r="D6" s="16"/>
    </row>
    <row r="7" spans="1:5" s="2" customFormat="1" ht="14.25" x14ac:dyDescent="0.2">
      <c r="A7" s="6">
        <v>2</v>
      </c>
      <c r="B7" s="3" t="s">
        <v>81</v>
      </c>
      <c r="C7" s="46" t="str">
        <f>'DBP TL 7'!C7</f>
        <v>December 31,2022</v>
      </c>
      <c r="D7" s="16"/>
    </row>
    <row r="8" spans="1:5" s="2" customFormat="1" ht="14.25" x14ac:dyDescent="0.2">
      <c r="A8" s="6">
        <v>3</v>
      </c>
      <c r="B8" s="3" t="s">
        <v>82</v>
      </c>
      <c r="C8" s="15" t="s">
        <v>302</v>
      </c>
      <c r="D8" s="16"/>
    </row>
    <row r="9" spans="1:5" s="2" customFormat="1" ht="14.25" x14ac:dyDescent="0.2">
      <c r="A9" s="6">
        <v>4</v>
      </c>
      <c r="B9" s="3" t="s">
        <v>84</v>
      </c>
      <c r="C9" s="15" t="s">
        <v>303</v>
      </c>
      <c r="D9" s="16"/>
    </row>
    <row r="10" spans="1:5" s="2" customFormat="1" ht="14.25" x14ac:dyDescent="0.2">
      <c r="A10" s="6">
        <v>5</v>
      </c>
      <c r="B10" s="3" t="s">
        <v>85</v>
      </c>
      <c r="C10" s="78" t="s">
        <v>304</v>
      </c>
      <c r="D10" s="79"/>
    </row>
    <row r="11" spans="1:5" s="2" customFormat="1" ht="14.25" x14ac:dyDescent="0.2">
      <c r="A11" s="6">
        <v>6</v>
      </c>
      <c r="B11" s="3" t="s">
        <v>2</v>
      </c>
      <c r="C11" s="78" t="s">
        <v>321</v>
      </c>
      <c r="D11" s="79"/>
    </row>
    <row r="12" spans="1:5" s="2" customFormat="1" ht="14.25" x14ac:dyDescent="0.2">
      <c r="A12" s="6">
        <v>7</v>
      </c>
      <c r="B12" s="3" t="s">
        <v>3</v>
      </c>
      <c r="C12" s="78" t="s">
        <v>322</v>
      </c>
      <c r="D12" s="79"/>
    </row>
    <row r="13" spans="1:5" s="2" customFormat="1" ht="31.9" customHeight="1" x14ac:dyDescent="0.2">
      <c r="A13" s="6">
        <v>8</v>
      </c>
      <c r="B13" s="3" t="s">
        <v>4</v>
      </c>
      <c r="C13" s="87" t="s">
        <v>324</v>
      </c>
      <c r="D13" s="88"/>
      <c r="E13" s="52"/>
    </row>
    <row r="14" spans="1:5" s="2" customFormat="1" ht="14.25" x14ac:dyDescent="0.2">
      <c r="A14" s="6">
        <v>9</v>
      </c>
      <c r="B14" s="3" t="s">
        <v>86</v>
      </c>
      <c r="C14" s="80">
        <v>96847000</v>
      </c>
      <c r="D14" s="81"/>
    </row>
    <row r="15" spans="1:5" s="2" customFormat="1" ht="14.25" x14ac:dyDescent="0.2">
      <c r="A15" s="6">
        <v>10</v>
      </c>
      <c r="B15" s="3" t="s">
        <v>5</v>
      </c>
      <c r="C15" s="82" t="s">
        <v>319</v>
      </c>
      <c r="D15" s="83"/>
    </row>
    <row r="16" spans="1:5" s="2" customFormat="1" ht="14.25" x14ac:dyDescent="0.2">
      <c r="A16" s="6">
        <v>11</v>
      </c>
      <c r="B16" s="3" t="s">
        <v>87</v>
      </c>
      <c r="C16" s="15" t="s">
        <v>104</v>
      </c>
      <c r="D16" s="16"/>
    </row>
    <row r="17" spans="1:4" s="27" customFormat="1" ht="62.45" customHeight="1" x14ac:dyDescent="0.2">
      <c r="A17" s="23">
        <v>12</v>
      </c>
      <c r="B17" s="24" t="s">
        <v>6</v>
      </c>
      <c r="C17" s="87" t="s">
        <v>305</v>
      </c>
      <c r="D17" s="88"/>
    </row>
    <row r="18" spans="1:4" s="2" customFormat="1" ht="38.450000000000003" customHeight="1" x14ac:dyDescent="0.2">
      <c r="A18" s="6">
        <v>13</v>
      </c>
      <c r="B18" s="3" t="s">
        <v>88</v>
      </c>
      <c r="C18" s="64" t="s">
        <v>310</v>
      </c>
      <c r="D18" s="65"/>
    </row>
    <row r="19" spans="1:4" s="2" customFormat="1" ht="30.6" customHeight="1" x14ac:dyDescent="0.2">
      <c r="A19" s="6">
        <v>14</v>
      </c>
      <c r="B19" s="3" t="s">
        <v>89</v>
      </c>
      <c r="C19" s="64" t="s">
        <v>310</v>
      </c>
      <c r="D19" s="65"/>
    </row>
    <row r="20" spans="1:4" s="27" customFormat="1" ht="60" customHeight="1" x14ac:dyDescent="0.25">
      <c r="A20" s="23">
        <v>15</v>
      </c>
      <c r="B20" s="24" t="s">
        <v>90</v>
      </c>
      <c r="C20" s="66" t="s">
        <v>299</v>
      </c>
      <c r="D20" s="67"/>
    </row>
    <row r="21" spans="1:4" s="2" customFormat="1" ht="45" customHeight="1" x14ac:dyDescent="0.2">
      <c r="A21" s="6">
        <v>16</v>
      </c>
      <c r="B21" s="3" t="s">
        <v>91</v>
      </c>
      <c r="C21" s="64" t="s">
        <v>309</v>
      </c>
      <c r="D21" s="65"/>
    </row>
    <row r="22" spans="1:4" s="27" customFormat="1" ht="106.9" customHeight="1" x14ac:dyDescent="0.25">
      <c r="A22" s="23">
        <v>17</v>
      </c>
      <c r="B22" s="24" t="s">
        <v>7</v>
      </c>
      <c r="C22" s="66" t="s">
        <v>306</v>
      </c>
      <c r="D22" s="67"/>
    </row>
    <row r="23" spans="1:4" s="2" customFormat="1" ht="14.25" x14ac:dyDescent="0.2">
      <c r="A23" s="6">
        <v>18</v>
      </c>
      <c r="B23" s="3" t="s">
        <v>92</v>
      </c>
      <c r="C23" s="84">
        <v>0</v>
      </c>
      <c r="D23" s="69"/>
    </row>
    <row r="24" spans="1:4" s="2" customFormat="1" ht="14.25" x14ac:dyDescent="0.2">
      <c r="A24" s="6">
        <v>19</v>
      </c>
      <c r="B24" s="3" t="s">
        <v>93</v>
      </c>
      <c r="C24" s="85">
        <v>1854082.01</v>
      </c>
      <c r="D24" s="86">
        <v>12691383.560000001</v>
      </c>
    </row>
    <row r="25" spans="1:4" s="2" customFormat="1" ht="14.25" x14ac:dyDescent="0.2">
      <c r="A25" s="6">
        <v>20</v>
      </c>
      <c r="B25" s="3" t="s">
        <v>103</v>
      </c>
      <c r="C25" s="76">
        <v>0</v>
      </c>
      <c r="D25" s="77"/>
    </row>
    <row r="26" spans="1:4" s="2" customFormat="1" ht="14.25" x14ac:dyDescent="0.2">
      <c r="A26" s="6">
        <v>21</v>
      </c>
      <c r="B26" s="7" t="s">
        <v>8</v>
      </c>
      <c r="C26" s="68" t="s">
        <v>326</v>
      </c>
      <c r="D26" s="69"/>
    </row>
    <row r="27" spans="1:4" s="2" customFormat="1" ht="14.25" x14ac:dyDescent="0.2">
      <c r="A27" s="6">
        <v>22</v>
      </c>
      <c r="B27" s="3" t="s">
        <v>94</v>
      </c>
      <c r="C27" s="70"/>
      <c r="D27" s="71"/>
    </row>
    <row r="28" spans="1:4" s="2" customFormat="1" ht="14.25" x14ac:dyDescent="0.2">
      <c r="A28" s="6">
        <v>23</v>
      </c>
      <c r="B28" s="3" t="s">
        <v>95</v>
      </c>
      <c r="C28" s="92">
        <v>264765.68</v>
      </c>
      <c r="D28" s="93">
        <v>132382.84</v>
      </c>
    </row>
    <row r="29" spans="1:4" s="2" customFormat="1" ht="14.25" x14ac:dyDescent="0.2">
      <c r="A29" s="6">
        <v>24</v>
      </c>
      <c r="B29" s="3" t="s">
        <v>96</v>
      </c>
      <c r="C29" s="15"/>
      <c r="D29" s="54">
        <v>2647.66</v>
      </c>
    </row>
    <row r="30" spans="1:4" s="2" customFormat="1" ht="15.6" customHeight="1" x14ac:dyDescent="0.2">
      <c r="A30" s="6">
        <v>25</v>
      </c>
      <c r="B30" s="3" t="s">
        <v>97</v>
      </c>
      <c r="C30" s="72">
        <v>12950495</v>
      </c>
      <c r="D30" s="73"/>
    </row>
    <row r="31" spans="1:4" s="2" customFormat="1" ht="14.25" x14ac:dyDescent="0.2">
      <c r="A31" s="6">
        <v>26</v>
      </c>
      <c r="B31" s="3" t="s">
        <v>102</v>
      </c>
      <c r="C31" s="15"/>
      <c r="D31" s="17">
        <f>C14-C30</f>
        <v>83896505</v>
      </c>
    </row>
    <row r="32" spans="1:4" s="2" customFormat="1" ht="15.6" customHeight="1" x14ac:dyDescent="0.2">
      <c r="A32" s="6">
        <v>27</v>
      </c>
      <c r="B32" s="3" t="s">
        <v>98</v>
      </c>
      <c r="C32" s="74">
        <f>C30-C27</f>
        <v>12950495</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315</v>
      </c>
      <c r="D38" s="65"/>
    </row>
    <row r="39" spans="1:6" s="2" customFormat="1" ht="47.45" customHeight="1" x14ac:dyDescent="0.2">
      <c r="A39" s="6"/>
      <c r="B39" s="4"/>
      <c r="C39" s="64" t="s">
        <v>316</v>
      </c>
      <c r="D39" s="65"/>
    </row>
    <row r="40" spans="1:6" s="33" customFormat="1" ht="40.9" customHeight="1" x14ac:dyDescent="0.25">
      <c r="A40" s="23">
        <v>34</v>
      </c>
      <c r="B40" s="32" t="s">
        <v>72</v>
      </c>
      <c r="C40" s="66" t="s">
        <v>317</v>
      </c>
      <c r="D40" s="67"/>
    </row>
    <row r="41" spans="1:6" ht="15.75" x14ac:dyDescent="0.25">
      <c r="A41" s="18"/>
      <c r="B41" s="55"/>
      <c r="E41" s="19"/>
      <c r="F41" s="19"/>
    </row>
    <row r="42" spans="1:6" x14ac:dyDescent="0.2">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11:D11"/>
    <mergeCell ref="A1:D1"/>
    <mergeCell ref="A2:D2"/>
    <mergeCell ref="A3:D3"/>
    <mergeCell ref="C5:D5"/>
    <mergeCell ref="C10:D10"/>
    <mergeCell ref="C12:D12"/>
    <mergeCell ref="C14:D14"/>
    <mergeCell ref="C15:D15"/>
    <mergeCell ref="C17:D17"/>
    <mergeCell ref="C18:D18"/>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25:D25"/>
    <mergeCell ref="C19:D19"/>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3"/>
  <sheetViews>
    <sheetView showGridLines="0" view="pageBreakPreview" zoomScale="145" zoomScaleNormal="100" zoomScaleSheetLayoutView="145" workbookViewId="0">
      <selection activeCell="C39" sqref="C39:D39"/>
    </sheetView>
  </sheetViews>
  <sheetFormatPr defaultColWidth="9" defaultRowHeight="15" x14ac:dyDescent="0.2"/>
  <cols>
    <col min="1" max="1" width="5.375" style="2" customWidth="1"/>
    <col min="2" max="2" width="61.375" style="1" customWidth="1"/>
    <col min="3" max="3" width="9.625" style="2" customWidth="1"/>
    <col min="4" max="4" width="28.12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297</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264</v>
      </c>
      <c r="D9" s="16"/>
    </row>
    <row r="10" spans="1:4" s="2" customFormat="1" ht="14.25" x14ac:dyDescent="0.2">
      <c r="A10" s="6">
        <v>5</v>
      </c>
      <c r="B10" s="3" t="s">
        <v>85</v>
      </c>
      <c r="C10" s="78" t="s">
        <v>298</v>
      </c>
      <c r="D10" s="79"/>
    </row>
    <row r="11" spans="1:4" s="2" customFormat="1" ht="14.25" x14ac:dyDescent="0.2">
      <c r="A11" s="6">
        <v>6</v>
      </c>
      <c r="B11" s="3" t="s">
        <v>2</v>
      </c>
      <c r="C11" s="78" t="s">
        <v>262</v>
      </c>
      <c r="D11" s="79"/>
    </row>
    <row r="12" spans="1:4" s="2" customFormat="1" ht="14.25" x14ac:dyDescent="0.2">
      <c r="A12" s="6">
        <v>7</v>
      </c>
      <c r="B12" s="3" t="s">
        <v>3</v>
      </c>
      <c r="C12" s="78" t="s">
        <v>263</v>
      </c>
      <c r="D12" s="79"/>
    </row>
    <row r="13" spans="1:4" s="2" customFormat="1" ht="14.25" x14ac:dyDescent="0.2">
      <c r="A13" s="6">
        <v>8</v>
      </c>
      <c r="B13" s="3" t="s">
        <v>4</v>
      </c>
      <c r="C13" s="28" t="s">
        <v>265</v>
      </c>
      <c r="D13" s="16"/>
    </row>
    <row r="14" spans="1:4" s="2" customFormat="1" ht="14.25" x14ac:dyDescent="0.2">
      <c r="A14" s="6">
        <v>9</v>
      </c>
      <c r="B14" s="3" t="s">
        <v>86</v>
      </c>
      <c r="C14" s="80">
        <v>136700000</v>
      </c>
      <c r="D14" s="81"/>
    </row>
    <row r="15" spans="1:4" s="2" customFormat="1" ht="14.25" x14ac:dyDescent="0.2">
      <c r="A15" s="6">
        <v>10</v>
      </c>
      <c r="B15" s="3" t="s">
        <v>5</v>
      </c>
      <c r="C15" s="82" t="s">
        <v>270</v>
      </c>
      <c r="D15" s="83"/>
    </row>
    <row r="16" spans="1:4" s="2" customFormat="1" ht="14.25" x14ac:dyDescent="0.2">
      <c r="A16" s="6">
        <v>11</v>
      </c>
      <c r="B16" s="3" t="s">
        <v>87</v>
      </c>
      <c r="C16" s="15" t="s">
        <v>104</v>
      </c>
      <c r="D16" s="16"/>
    </row>
    <row r="17" spans="1:11" s="27" customFormat="1" ht="62.45" customHeight="1" x14ac:dyDescent="0.25">
      <c r="A17" s="23">
        <v>12</v>
      </c>
      <c r="B17" s="24" t="s">
        <v>6</v>
      </c>
      <c r="C17" s="66" t="s">
        <v>280</v>
      </c>
      <c r="D17" s="67"/>
    </row>
    <row r="18" spans="1:11" s="2" customFormat="1" ht="38.450000000000003" customHeight="1" x14ac:dyDescent="0.2">
      <c r="A18" s="6">
        <v>13</v>
      </c>
      <c r="B18" s="3" t="s">
        <v>88</v>
      </c>
      <c r="C18" s="64" t="s">
        <v>272</v>
      </c>
      <c r="D18" s="65"/>
    </row>
    <row r="19" spans="1:11" s="2" customFormat="1" ht="30.6" customHeight="1" x14ac:dyDescent="0.2">
      <c r="A19" s="6">
        <v>14</v>
      </c>
      <c r="B19" s="3" t="s">
        <v>89</v>
      </c>
      <c r="C19" s="64" t="s">
        <v>272</v>
      </c>
      <c r="D19" s="65"/>
    </row>
    <row r="20" spans="1:11" s="27" customFormat="1" ht="60" customHeight="1" x14ac:dyDescent="0.25">
      <c r="A20" s="23">
        <v>15</v>
      </c>
      <c r="B20" s="24" t="s">
        <v>90</v>
      </c>
      <c r="C20" s="66" t="s">
        <v>299</v>
      </c>
      <c r="D20" s="67"/>
    </row>
    <row r="21" spans="1:11" s="2" customFormat="1" ht="45" customHeight="1" x14ac:dyDescent="0.2">
      <c r="A21" s="6">
        <v>16</v>
      </c>
      <c r="B21" s="3" t="s">
        <v>91</v>
      </c>
      <c r="C21" s="64" t="s">
        <v>258</v>
      </c>
      <c r="D21" s="65"/>
    </row>
    <row r="22" spans="1:11" s="27" customFormat="1" ht="106.9" customHeight="1" x14ac:dyDescent="0.25">
      <c r="A22" s="23">
        <v>17</v>
      </c>
      <c r="B22" s="24" t="s">
        <v>7</v>
      </c>
      <c r="C22" s="66" t="s">
        <v>273</v>
      </c>
      <c r="D22" s="67"/>
    </row>
    <row r="23" spans="1:11" s="2" customFormat="1" ht="14.25" x14ac:dyDescent="0.2">
      <c r="A23" s="6">
        <v>18</v>
      </c>
      <c r="B23" s="3" t="s">
        <v>92</v>
      </c>
      <c r="C23" s="84">
        <v>9266477.7200000007</v>
      </c>
      <c r="D23" s="69"/>
    </row>
    <row r="24" spans="1:11" s="2" customFormat="1" ht="14.25" x14ac:dyDescent="0.2">
      <c r="A24" s="6">
        <v>19</v>
      </c>
      <c r="B24" s="3" t="s">
        <v>93</v>
      </c>
      <c r="C24" s="85">
        <v>3289218.77</v>
      </c>
      <c r="D24" s="86">
        <v>12691383.560000001</v>
      </c>
    </row>
    <row r="25" spans="1:11" s="2" customFormat="1" ht="14.25" x14ac:dyDescent="0.2">
      <c r="A25" s="6">
        <v>20</v>
      </c>
      <c r="B25" s="3" t="s">
        <v>103</v>
      </c>
      <c r="C25" s="76">
        <v>0</v>
      </c>
      <c r="D25" s="77"/>
    </row>
    <row r="26" spans="1:11" s="2" customFormat="1" ht="14.25" x14ac:dyDescent="0.2">
      <c r="A26" s="6">
        <v>21</v>
      </c>
      <c r="B26" s="7" t="s">
        <v>8</v>
      </c>
      <c r="C26" s="68" t="s">
        <v>276</v>
      </c>
      <c r="D26" s="69"/>
    </row>
    <row r="27" spans="1:11" s="2" customFormat="1" ht="14.25" x14ac:dyDescent="0.2">
      <c r="A27" s="6">
        <v>22</v>
      </c>
      <c r="B27" s="3" t="s">
        <v>94</v>
      </c>
      <c r="C27" s="70">
        <v>20972660.329999998</v>
      </c>
      <c r="D27" s="71"/>
    </row>
    <row r="28" spans="1:11" s="2" customFormat="1" ht="14.25" x14ac:dyDescent="0.2">
      <c r="A28" s="6">
        <v>23</v>
      </c>
      <c r="B28" s="3" t="s">
        <v>95</v>
      </c>
      <c r="C28" s="70">
        <v>5658309.8300000001</v>
      </c>
      <c r="D28" s="71"/>
      <c r="K28" s="2" t="s">
        <v>275</v>
      </c>
    </row>
    <row r="29" spans="1:11" s="2" customFormat="1" ht="14.25" x14ac:dyDescent="0.2">
      <c r="A29" s="6">
        <v>24</v>
      </c>
      <c r="B29" s="3" t="s">
        <v>96</v>
      </c>
      <c r="C29" s="15"/>
      <c r="D29" s="16"/>
    </row>
    <row r="30" spans="1:11" s="2" customFormat="1" ht="15.6" customHeight="1" x14ac:dyDescent="0.2">
      <c r="A30" s="6">
        <v>25</v>
      </c>
      <c r="B30" s="3" t="s">
        <v>97</v>
      </c>
      <c r="C30" s="72">
        <f>32703370+14981407+44980000+43996000</f>
        <v>136660777</v>
      </c>
      <c r="D30" s="73"/>
    </row>
    <row r="31" spans="1:11" s="2" customFormat="1" ht="14.25" x14ac:dyDescent="0.2">
      <c r="A31" s="6">
        <v>26</v>
      </c>
      <c r="B31" s="3" t="s">
        <v>102</v>
      </c>
      <c r="C31" s="15"/>
      <c r="D31" s="17">
        <v>0</v>
      </c>
    </row>
    <row r="32" spans="1:11" s="2" customFormat="1" ht="15.6" customHeight="1" x14ac:dyDescent="0.2">
      <c r="A32" s="6">
        <v>27</v>
      </c>
      <c r="B32" s="3" t="s">
        <v>98</v>
      </c>
      <c r="C32" s="74">
        <f>C30-C27</f>
        <v>115688116.67</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100.15" customHeight="1" x14ac:dyDescent="0.2">
      <c r="A39" s="6"/>
      <c r="B39" s="4"/>
      <c r="C39" s="64" t="s">
        <v>267</v>
      </c>
      <c r="D39" s="65"/>
    </row>
    <row r="40" spans="1:6" s="33" customFormat="1" ht="40.9" customHeight="1" x14ac:dyDescent="0.25">
      <c r="A40" s="23">
        <v>34</v>
      </c>
      <c r="B40" s="32" t="s">
        <v>72</v>
      </c>
      <c r="C40" s="66" t="s">
        <v>170</v>
      </c>
      <c r="D40" s="67"/>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328</v>
      </c>
    </row>
    <row r="50" spans="2:4" x14ac:dyDescent="0.2">
      <c r="B50" s="10" t="s">
        <v>329</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53"/>
  <sheetViews>
    <sheetView showGridLines="0" view="pageBreakPreview" zoomScale="85" zoomScaleNormal="100" zoomScaleSheetLayoutView="85" workbookViewId="0">
      <selection activeCell="B22" sqref="B22"/>
    </sheetView>
  </sheetViews>
  <sheetFormatPr defaultColWidth="9" defaultRowHeight="15" x14ac:dyDescent="0.2"/>
  <cols>
    <col min="1" max="1" width="5.375" style="2" customWidth="1"/>
    <col min="2" max="2" width="61.375" style="1" customWidth="1"/>
    <col min="3" max="3" width="9.625" style="2" customWidth="1"/>
    <col min="4" max="4" width="28"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296</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264</v>
      </c>
      <c r="D9" s="16"/>
    </row>
    <row r="10" spans="1:4" s="2" customFormat="1" ht="14.25" x14ac:dyDescent="0.2">
      <c r="A10" s="6">
        <v>5</v>
      </c>
      <c r="B10" s="3" t="s">
        <v>85</v>
      </c>
      <c r="C10" s="78" t="s">
        <v>298</v>
      </c>
      <c r="D10" s="79"/>
    </row>
    <row r="11" spans="1:4" s="2" customFormat="1" ht="14.25" x14ac:dyDescent="0.2">
      <c r="A11" s="6">
        <v>6</v>
      </c>
      <c r="B11" s="3" t="s">
        <v>2</v>
      </c>
      <c r="C11" s="78" t="s">
        <v>262</v>
      </c>
      <c r="D11" s="79"/>
    </row>
    <row r="12" spans="1:4" s="2" customFormat="1" ht="14.25" x14ac:dyDescent="0.2">
      <c r="A12" s="6">
        <v>7</v>
      </c>
      <c r="B12" s="3" t="s">
        <v>3</v>
      </c>
      <c r="C12" s="78" t="s">
        <v>263</v>
      </c>
      <c r="D12" s="79"/>
    </row>
    <row r="13" spans="1:4" s="2" customFormat="1" ht="14.25" x14ac:dyDescent="0.2">
      <c r="A13" s="6">
        <v>8</v>
      </c>
      <c r="B13" s="3" t="s">
        <v>4</v>
      </c>
      <c r="C13" s="28" t="s">
        <v>265</v>
      </c>
      <c r="D13" s="16"/>
    </row>
    <row r="14" spans="1:4" s="2" customFormat="1" ht="14.25" x14ac:dyDescent="0.2">
      <c r="A14" s="6">
        <v>9</v>
      </c>
      <c r="B14" s="3" t="s">
        <v>86</v>
      </c>
      <c r="C14" s="80">
        <v>240900000</v>
      </c>
      <c r="D14" s="81"/>
    </row>
    <row r="15" spans="1:4" s="2" customFormat="1" ht="14.25" x14ac:dyDescent="0.2">
      <c r="A15" s="6">
        <v>10</v>
      </c>
      <c r="B15" s="3" t="s">
        <v>5</v>
      </c>
      <c r="C15" s="82" t="s">
        <v>270</v>
      </c>
      <c r="D15" s="83"/>
    </row>
    <row r="16" spans="1:4" s="2" customFormat="1" ht="14.25" x14ac:dyDescent="0.2">
      <c r="A16" s="6">
        <v>11</v>
      </c>
      <c r="B16" s="3" t="s">
        <v>87</v>
      </c>
      <c r="C16" s="15" t="s">
        <v>104</v>
      </c>
      <c r="D16" s="16"/>
    </row>
    <row r="17" spans="1:4" s="27" customFormat="1" ht="62.45" customHeight="1" x14ac:dyDescent="0.25">
      <c r="A17" s="23">
        <v>12</v>
      </c>
      <c r="B17" s="24" t="s">
        <v>6</v>
      </c>
      <c r="C17" s="66" t="s">
        <v>271</v>
      </c>
      <c r="D17" s="67"/>
    </row>
    <row r="18" spans="1:4" s="2" customFormat="1" ht="38.450000000000003" customHeight="1" x14ac:dyDescent="0.2">
      <c r="A18" s="6">
        <v>13</v>
      </c>
      <c r="B18" s="3" t="s">
        <v>88</v>
      </c>
      <c r="C18" s="64" t="s">
        <v>272</v>
      </c>
      <c r="D18" s="65"/>
    </row>
    <row r="19" spans="1:4" s="2" customFormat="1" ht="30.6" customHeight="1" x14ac:dyDescent="0.2">
      <c r="A19" s="6">
        <v>14</v>
      </c>
      <c r="B19" s="3" t="s">
        <v>89</v>
      </c>
      <c r="C19" s="64" t="s">
        <v>272</v>
      </c>
      <c r="D19" s="65"/>
    </row>
    <row r="20" spans="1:4" s="27" customFormat="1" ht="60" customHeight="1" x14ac:dyDescent="0.25">
      <c r="A20" s="23">
        <v>15</v>
      </c>
      <c r="B20" s="24" t="s">
        <v>90</v>
      </c>
      <c r="C20" s="66" t="s">
        <v>299</v>
      </c>
      <c r="D20" s="67"/>
    </row>
    <row r="21" spans="1:4" s="2" customFormat="1" ht="45" customHeight="1" x14ac:dyDescent="0.2">
      <c r="A21" s="6">
        <v>16</v>
      </c>
      <c r="B21" s="3" t="s">
        <v>91</v>
      </c>
      <c r="C21" s="64" t="s">
        <v>258</v>
      </c>
      <c r="D21" s="65"/>
    </row>
    <row r="22" spans="1:4" s="27" customFormat="1" ht="106.9" customHeight="1" x14ac:dyDescent="0.25">
      <c r="A22" s="23">
        <v>17</v>
      </c>
      <c r="B22" s="24" t="s">
        <v>7</v>
      </c>
      <c r="C22" s="66" t="s">
        <v>273</v>
      </c>
      <c r="D22" s="67"/>
    </row>
    <row r="23" spans="1:4" s="2" customFormat="1" ht="14.25" x14ac:dyDescent="0.2">
      <c r="A23" s="6">
        <v>18</v>
      </c>
      <c r="B23" s="3" t="s">
        <v>92</v>
      </c>
      <c r="C23" s="84">
        <v>17402537.100000001</v>
      </c>
      <c r="D23" s="69"/>
    </row>
    <row r="24" spans="1:4" s="2" customFormat="1" ht="14.25" x14ac:dyDescent="0.2">
      <c r="A24" s="6">
        <v>19</v>
      </c>
      <c r="B24" s="3" t="s">
        <v>93</v>
      </c>
      <c r="C24" s="85">
        <v>6177662.2800000003</v>
      </c>
      <c r="D24" s="86">
        <v>12691383.560000001</v>
      </c>
    </row>
    <row r="25" spans="1:4" s="2" customFormat="1" ht="14.25" x14ac:dyDescent="0.2">
      <c r="A25" s="6">
        <v>20</v>
      </c>
      <c r="B25" s="3" t="s">
        <v>103</v>
      </c>
      <c r="C25" s="76">
        <v>0</v>
      </c>
      <c r="D25" s="77"/>
    </row>
    <row r="26" spans="1:4" s="2" customFormat="1" ht="14.25" x14ac:dyDescent="0.2">
      <c r="A26" s="6">
        <v>21</v>
      </c>
      <c r="B26" s="7" t="s">
        <v>8</v>
      </c>
      <c r="C26" s="68" t="s">
        <v>277</v>
      </c>
      <c r="D26" s="69"/>
    </row>
    <row r="27" spans="1:4" s="2" customFormat="1" ht="14.25" x14ac:dyDescent="0.2">
      <c r="A27" s="6">
        <v>22</v>
      </c>
      <c r="B27" s="3" t="s">
        <v>94</v>
      </c>
      <c r="C27" s="70">
        <v>34168291.740000002</v>
      </c>
      <c r="D27" s="71"/>
    </row>
    <row r="28" spans="1:4" s="2" customFormat="1" ht="14.25" x14ac:dyDescent="0.2">
      <c r="A28" s="6">
        <v>23</v>
      </c>
      <c r="B28" s="3" t="s">
        <v>95</v>
      </c>
      <c r="C28" s="70">
        <v>7953667.8700000001</v>
      </c>
      <c r="D28" s="71"/>
    </row>
    <row r="29" spans="1:4" s="2" customFormat="1" ht="14.25" x14ac:dyDescent="0.2">
      <c r="A29" s="6">
        <v>24</v>
      </c>
      <c r="B29" s="3" t="s">
        <v>96</v>
      </c>
      <c r="C29" s="15"/>
      <c r="D29" s="16"/>
    </row>
    <row r="30" spans="1:4" s="2" customFormat="1" ht="15.6" customHeight="1" x14ac:dyDescent="0.2">
      <c r="A30" s="6">
        <v>25</v>
      </c>
      <c r="B30" s="3" t="s">
        <v>97</v>
      </c>
      <c r="C30" s="72">
        <f>25141680+38265050+44498000+13975000+9696000+19598000+21548000+3555000+42085000</f>
        <v>218361730</v>
      </c>
      <c r="D30" s="73"/>
    </row>
    <row r="31" spans="1:4" s="2" customFormat="1" ht="14.25" x14ac:dyDescent="0.2">
      <c r="A31" s="6">
        <v>26</v>
      </c>
      <c r="B31" s="3" t="s">
        <v>102</v>
      </c>
      <c r="C31" s="15"/>
      <c r="D31" s="17">
        <v>2400000</v>
      </c>
    </row>
    <row r="32" spans="1:4" s="2" customFormat="1" ht="15.6" customHeight="1" x14ac:dyDescent="0.2">
      <c r="A32" s="6">
        <v>27</v>
      </c>
      <c r="B32" s="3" t="s">
        <v>98</v>
      </c>
      <c r="C32" s="74">
        <f>C30-C27</f>
        <v>184193438.25999999</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100.15" customHeight="1" x14ac:dyDescent="0.2">
      <c r="A39" s="6"/>
      <c r="B39" s="4"/>
      <c r="C39" s="64" t="s">
        <v>267</v>
      </c>
      <c r="D39" s="65"/>
    </row>
    <row r="40" spans="1:6" s="33" customFormat="1" ht="40.9" customHeight="1" x14ac:dyDescent="0.25">
      <c r="A40" s="23">
        <v>34</v>
      </c>
      <c r="B40" s="32" t="s">
        <v>72</v>
      </c>
      <c r="C40" s="66" t="s">
        <v>170</v>
      </c>
      <c r="D40" s="67"/>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328</v>
      </c>
    </row>
    <row r="50" spans="2:4" x14ac:dyDescent="0.2">
      <c r="B50" s="10" t="s">
        <v>329</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53"/>
  <sheetViews>
    <sheetView showGridLines="0" view="pageBreakPreview" zoomScale="60" zoomScaleNormal="100" workbookViewId="0">
      <selection activeCell="D72" sqref="D72"/>
    </sheetView>
  </sheetViews>
  <sheetFormatPr defaultColWidth="9" defaultRowHeight="15" x14ac:dyDescent="0.2"/>
  <cols>
    <col min="1" max="1" width="5.375" style="2" customWidth="1"/>
    <col min="2" max="2" width="61.375" style="1" customWidth="1"/>
    <col min="3" max="3" width="9.625" style="2" customWidth="1"/>
    <col min="4" max="4" width="27.12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295</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264</v>
      </c>
      <c r="D9" s="16"/>
    </row>
    <row r="10" spans="1:4" s="2" customFormat="1" ht="14.25" x14ac:dyDescent="0.2">
      <c r="A10" s="6">
        <v>5</v>
      </c>
      <c r="B10" s="3" t="s">
        <v>85</v>
      </c>
      <c r="C10" s="78" t="s">
        <v>298</v>
      </c>
      <c r="D10" s="79"/>
    </row>
    <row r="11" spans="1:4" s="2" customFormat="1" ht="14.25" x14ac:dyDescent="0.2">
      <c r="A11" s="6">
        <v>6</v>
      </c>
      <c r="B11" s="3" t="s">
        <v>2</v>
      </c>
      <c r="C11" s="78" t="s">
        <v>262</v>
      </c>
      <c r="D11" s="79"/>
    </row>
    <row r="12" spans="1:4" s="2" customFormat="1" ht="14.25" x14ac:dyDescent="0.2">
      <c r="A12" s="6">
        <v>7</v>
      </c>
      <c r="B12" s="3" t="s">
        <v>3</v>
      </c>
      <c r="C12" s="78" t="s">
        <v>263</v>
      </c>
      <c r="D12" s="79"/>
    </row>
    <row r="13" spans="1:4" s="2" customFormat="1" ht="14.25" x14ac:dyDescent="0.2">
      <c r="A13" s="6">
        <v>8</v>
      </c>
      <c r="B13" s="3" t="s">
        <v>4</v>
      </c>
      <c r="C13" s="28" t="s">
        <v>265</v>
      </c>
      <c r="D13" s="16"/>
    </row>
    <row r="14" spans="1:4" s="2" customFormat="1" ht="14.25" x14ac:dyDescent="0.2">
      <c r="A14" s="6">
        <v>9</v>
      </c>
      <c r="B14" s="3" t="s">
        <v>86</v>
      </c>
      <c r="C14" s="80">
        <v>197400000</v>
      </c>
      <c r="D14" s="81"/>
    </row>
    <row r="15" spans="1:4" s="2" customFormat="1" ht="14.25" x14ac:dyDescent="0.2">
      <c r="A15" s="6">
        <v>10</v>
      </c>
      <c r="B15" s="3" t="s">
        <v>5</v>
      </c>
      <c r="C15" s="82" t="s">
        <v>259</v>
      </c>
      <c r="D15" s="83"/>
    </row>
    <row r="16" spans="1:4" s="2" customFormat="1" ht="14.25" x14ac:dyDescent="0.2">
      <c r="A16" s="6">
        <v>11</v>
      </c>
      <c r="B16" s="3" t="s">
        <v>87</v>
      </c>
      <c r="C16" s="15" t="s">
        <v>104</v>
      </c>
      <c r="D16" s="16"/>
    </row>
    <row r="17" spans="1:7" s="27" customFormat="1" ht="62.45" customHeight="1" x14ac:dyDescent="0.25">
      <c r="A17" s="23">
        <v>12</v>
      </c>
      <c r="B17" s="24" t="s">
        <v>6</v>
      </c>
      <c r="C17" s="66" t="s">
        <v>260</v>
      </c>
      <c r="D17" s="67"/>
    </row>
    <row r="18" spans="1:7" s="2" customFormat="1" ht="38.450000000000003" customHeight="1" x14ac:dyDescent="0.2">
      <c r="A18" s="6">
        <v>13</v>
      </c>
      <c r="B18" s="3" t="s">
        <v>88</v>
      </c>
      <c r="C18" s="64" t="s">
        <v>261</v>
      </c>
      <c r="D18" s="65"/>
      <c r="G18" s="2" t="s">
        <v>323</v>
      </c>
    </row>
    <row r="19" spans="1:7" s="2" customFormat="1" ht="30.6" customHeight="1" x14ac:dyDescent="0.2">
      <c r="A19" s="6">
        <v>14</v>
      </c>
      <c r="B19" s="3" t="s">
        <v>89</v>
      </c>
      <c r="C19" s="64" t="s">
        <v>261</v>
      </c>
      <c r="D19" s="65"/>
    </row>
    <row r="20" spans="1:7" s="27" customFormat="1" ht="60" customHeight="1" x14ac:dyDescent="0.25">
      <c r="A20" s="23">
        <v>15</v>
      </c>
      <c r="B20" s="24" t="s">
        <v>90</v>
      </c>
      <c r="C20" s="66" t="s">
        <v>299</v>
      </c>
      <c r="D20" s="67"/>
    </row>
    <row r="21" spans="1:7" s="2" customFormat="1" ht="45" customHeight="1" x14ac:dyDescent="0.2">
      <c r="A21" s="6">
        <v>16</v>
      </c>
      <c r="B21" s="3" t="s">
        <v>91</v>
      </c>
      <c r="C21" s="64" t="s">
        <v>308</v>
      </c>
      <c r="D21" s="65"/>
    </row>
    <row r="22" spans="1:7" s="27" customFormat="1" ht="106.9" customHeight="1" x14ac:dyDescent="0.25">
      <c r="A22" s="23">
        <v>17</v>
      </c>
      <c r="B22" s="24" t="s">
        <v>7</v>
      </c>
      <c r="C22" s="66" t="s">
        <v>266</v>
      </c>
      <c r="D22" s="67"/>
    </row>
    <row r="23" spans="1:7" s="2" customFormat="1" ht="14.25" x14ac:dyDescent="0.2">
      <c r="A23" s="6">
        <v>18</v>
      </c>
      <c r="B23" s="3" t="s">
        <v>92</v>
      </c>
      <c r="C23" s="84">
        <v>9898883.1799999997</v>
      </c>
      <c r="D23" s="69"/>
    </row>
    <row r="24" spans="1:7" s="2" customFormat="1" ht="14.25" x14ac:dyDescent="0.2">
      <c r="A24" s="6">
        <v>19</v>
      </c>
      <c r="B24" s="3" t="s">
        <v>93</v>
      </c>
      <c r="C24" s="85">
        <v>3404673.41</v>
      </c>
      <c r="D24" s="86">
        <v>12691383.560000001</v>
      </c>
    </row>
    <row r="25" spans="1:7" s="2" customFormat="1" ht="14.25" x14ac:dyDescent="0.2">
      <c r="A25" s="6">
        <v>20</v>
      </c>
      <c r="B25" s="3" t="s">
        <v>103</v>
      </c>
      <c r="C25" s="76">
        <v>0</v>
      </c>
      <c r="D25" s="77"/>
    </row>
    <row r="26" spans="1:7" s="2" customFormat="1" ht="14.25" x14ac:dyDescent="0.2">
      <c r="A26" s="6">
        <v>21</v>
      </c>
      <c r="B26" s="7" t="s">
        <v>8</v>
      </c>
      <c r="C26" s="68" t="s">
        <v>274</v>
      </c>
      <c r="D26" s="69"/>
    </row>
    <row r="27" spans="1:7" s="2" customFormat="1" ht="14.25" x14ac:dyDescent="0.2">
      <c r="A27" s="6">
        <v>22</v>
      </c>
      <c r="B27" s="3" t="s">
        <v>94</v>
      </c>
      <c r="C27" s="70">
        <v>19338305.920000002</v>
      </c>
      <c r="D27" s="71"/>
    </row>
    <row r="28" spans="1:7" s="2" customFormat="1" ht="14.25" x14ac:dyDescent="0.2">
      <c r="A28" s="6">
        <v>23</v>
      </c>
      <c r="B28" s="3" t="s">
        <v>95</v>
      </c>
      <c r="C28" s="70">
        <v>6825929.96</v>
      </c>
      <c r="D28" s="71"/>
      <c r="E28" s="2">
        <v>1143990.19</v>
      </c>
      <c r="F28" s="2">
        <f>+E28-596978.9</f>
        <v>547011.28999999992</v>
      </c>
    </row>
    <row r="29" spans="1:7" s="2" customFormat="1" ht="14.25" x14ac:dyDescent="0.2">
      <c r="A29" s="6">
        <v>24</v>
      </c>
      <c r="B29" s="3" t="s">
        <v>96</v>
      </c>
      <c r="C29" s="15"/>
      <c r="D29" s="16"/>
    </row>
    <row r="30" spans="1:7" s="2" customFormat="1" ht="15.6" customHeight="1" x14ac:dyDescent="0.2">
      <c r="A30" s="6">
        <v>25</v>
      </c>
      <c r="B30" s="3" t="s">
        <v>97</v>
      </c>
      <c r="C30" s="72">
        <v>179084312.43000001</v>
      </c>
      <c r="D30" s="73"/>
    </row>
    <row r="31" spans="1:7" s="2" customFormat="1" ht="14.25" x14ac:dyDescent="0.2">
      <c r="A31" s="6">
        <v>26</v>
      </c>
      <c r="B31" s="3" t="s">
        <v>102</v>
      </c>
      <c r="C31" s="15"/>
      <c r="D31" s="17">
        <f>C14-C30</f>
        <v>18315687.569999993</v>
      </c>
    </row>
    <row r="32" spans="1:7" s="2" customFormat="1" ht="15.6" customHeight="1" x14ac:dyDescent="0.2">
      <c r="A32" s="6">
        <v>27</v>
      </c>
      <c r="B32" s="3" t="s">
        <v>98</v>
      </c>
      <c r="C32" s="74">
        <f>C30-C27</f>
        <v>159746006.50999999</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100.15" customHeight="1" x14ac:dyDescent="0.2">
      <c r="A39" s="6"/>
      <c r="B39" s="4"/>
      <c r="C39" s="64" t="s">
        <v>267</v>
      </c>
      <c r="D39" s="65"/>
    </row>
    <row r="40" spans="1:6" s="33" customFormat="1" ht="40.9" customHeight="1" x14ac:dyDescent="0.25">
      <c r="A40" s="23">
        <v>34</v>
      </c>
      <c r="B40" s="32" t="s">
        <v>72</v>
      </c>
      <c r="C40" s="66" t="s">
        <v>170</v>
      </c>
      <c r="D40" s="67"/>
    </row>
    <row r="41" spans="1:6" ht="15.75" x14ac:dyDescent="0.25">
      <c r="A41" s="18"/>
      <c r="E41" s="19"/>
      <c r="F41" s="19"/>
    </row>
    <row r="42" spans="1:6" x14ac:dyDescent="0.2">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328</v>
      </c>
    </row>
    <row r="50" spans="2:4" x14ac:dyDescent="0.2">
      <c r="B50" s="10" t="s">
        <v>329</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38:D38"/>
    <mergeCell ref="C26:D26"/>
    <mergeCell ref="C27:D27"/>
    <mergeCell ref="C28:D28"/>
    <mergeCell ref="C30:D30"/>
    <mergeCell ref="C32:D32"/>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50"/>
  <sheetViews>
    <sheetView view="pageBreakPreview" zoomScale="60" zoomScaleNormal="100" workbookViewId="0">
      <selection activeCell="G21" sqref="G21"/>
    </sheetView>
  </sheetViews>
  <sheetFormatPr defaultColWidth="9" defaultRowHeight="15" x14ac:dyDescent="0.2"/>
  <cols>
    <col min="1" max="1" width="6" style="2" customWidth="1"/>
    <col min="2" max="2" width="61" style="1" customWidth="1"/>
    <col min="3" max="3" width="9.625" style="2" customWidth="1"/>
    <col min="4" max="4" width="29.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30" x14ac:dyDescent="0.25">
      <c r="A5" s="26" t="s">
        <v>78</v>
      </c>
      <c r="B5" s="8" t="s">
        <v>1</v>
      </c>
      <c r="C5" s="90" t="s">
        <v>282</v>
      </c>
      <c r="D5" s="91"/>
    </row>
    <row r="6" spans="1:4" s="2" customFormat="1" ht="14.25" x14ac:dyDescent="0.2">
      <c r="A6" s="6">
        <v>1</v>
      </c>
      <c r="B6" s="3" t="s">
        <v>77</v>
      </c>
      <c r="C6" s="56" t="s">
        <v>80</v>
      </c>
      <c r="D6" s="57"/>
    </row>
    <row r="7" spans="1:4" s="2" customFormat="1" ht="14.25" x14ac:dyDescent="0.2">
      <c r="A7" s="6">
        <v>2</v>
      </c>
      <c r="B7" s="3" t="s">
        <v>81</v>
      </c>
      <c r="C7" s="46" t="str">
        <f>'DBP TL 7'!C7</f>
        <v>December 31,2022</v>
      </c>
      <c r="D7" s="57"/>
    </row>
    <row r="8" spans="1:4" s="2" customFormat="1" ht="14.25" x14ac:dyDescent="0.2">
      <c r="A8" s="6">
        <v>3</v>
      </c>
      <c r="B8" s="3" t="s">
        <v>82</v>
      </c>
      <c r="C8" s="56" t="s">
        <v>83</v>
      </c>
      <c r="D8" s="57"/>
    </row>
    <row r="9" spans="1:4" s="2" customFormat="1" ht="14.25" x14ac:dyDescent="0.2">
      <c r="A9" s="6">
        <v>4</v>
      </c>
      <c r="B9" s="3" t="s">
        <v>84</v>
      </c>
      <c r="C9" s="56" t="s">
        <v>283</v>
      </c>
      <c r="D9" s="57"/>
    </row>
    <row r="10" spans="1:4" s="2" customFormat="1" ht="14.25" x14ac:dyDescent="0.2">
      <c r="A10" s="6">
        <v>5</v>
      </c>
      <c r="B10" s="3" t="s">
        <v>85</v>
      </c>
      <c r="C10" s="78" t="s">
        <v>284</v>
      </c>
      <c r="D10" s="79"/>
    </row>
    <row r="11" spans="1:4" s="2" customFormat="1" ht="14.25" x14ac:dyDescent="0.2">
      <c r="A11" s="6">
        <v>6</v>
      </c>
      <c r="B11" s="3" t="s">
        <v>2</v>
      </c>
      <c r="C11" s="78" t="s">
        <v>285</v>
      </c>
      <c r="D11" s="79"/>
    </row>
    <row r="12" spans="1:4" s="2" customFormat="1" ht="14.25" x14ac:dyDescent="0.2">
      <c r="A12" s="6">
        <v>7</v>
      </c>
      <c r="B12" s="3" t="s">
        <v>3</v>
      </c>
      <c r="C12" s="78" t="s">
        <v>286</v>
      </c>
      <c r="D12" s="79"/>
    </row>
    <row r="13" spans="1:4" s="2" customFormat="1" ht="14.25" x14ac:dyDescent="0.2">
      <c r="A13" s="6">
        <v>8</v>
      </c>
      <c r="B13" s="3" t="s">
        <v>4</v>
      </c>
      <c r="C13" s="28" t="s">
        <v>287</v>
      </c>
      <c r="D13" s="57"/>
    </row>
    <row r="14" spans="1:4" s="2" customFormat="1" ht="14.25" x14ac:dyDescent="0.2">
      <c r="A14" s="6">
        <v>9</v>
      </c>
      <c r="B14" s="3" t="s">
        <v>86</v>
      </c>
      <c r="C14" s="80" t="s">
        <v>288</v>
      </c>
      <c r="D14" s="81"/>
    </row>
    <row r="15" spans="1:4" s="2" customFormat="1" ht="14.25" x14ac:dyDescent="0.2">
      <c r="A15" s="6">
        <v>10</v>
      </c>
      <c r="B15" s="3" t="s">
        <v>5</v>
      </c>
      <c r="C15" s="82" t="s">
        <v>289</v>
      </c>
      <c r="D15" s="83"/>
    </row>
    <row r="16" spans="1:4" s="2" customFormat="1" ht="14.25" x14ac:dyDescent="0.2">
      <c r="A16" s="6">
        <v>11</v>
      </c>
      <c r="B16" s="3" t="s">
        <v>87</v>
      </c>
      <c r="C16" s="56" t="s">
        <v>104</v>
      </c>
      <c r="D16" s="57"/>
    </row>
    <row r="17" spans="1:11" s="27" customFormat="1" ht="190.15" customHeight="1" x14ac:dyDescent="0.25">
      <c r="A17" s="23">
        <v>12</v>
      </c>
      <c r="B17" s="24" t="s">
        <v>6</v>
      </c>
      <c r="C17" s="66" t="s">
        <v>293</v>
      </c>
      <c r="D17" s="67"/>
    </row>
    <row r="18" spans="1:11" s="2" customFormat="1" ht="14.25" x14ac:dyDescent="0.2">
      <c r="A18" s="6">
        <v>13</v>
      </c>
      <c r="B18" s="3" t="s">
        <v>88</v>
      </c>
      <c r="C18" s="64" t="s">
        <v>290</v>
      </c>
      <c r="D18" s="65"/>
    </row>
    <row r="19" spans="1:11" s="2" customFormat="1" ht="14.25" x14ac:dyDescent="0.2">
      <c r="A19" s="6">
        <v>14</v>
      </c>
      <c r="B19" s="3" t="s">
        <v>89</v>
      </c>
      <c r="C19" s="64" t="s">
        <v>290</v>
      </c>
      <c r="D19" s="65"/>
    </row>
    <row r="20" spans="1:11" s="27" customFormat="1" ht="61.9" customHeight="1" x14ac:dyDescent="0.25">
      <c r="A20" s="23">
        <v>15</v>
      </c>
      <c r="B20" s="24" t="s">
        <v>90</v>
      </c>
      <c r="C20" s="66" t="s">
        <v>291</v>
      </c>
      <c r="D20" s="67"/>
    </row>
    <row r="21" spans="1:11" s="2" customFormat="1" ht="45" customHeight="1" x14ac:dyDescent="0.2">
      <c r="A21" s="6">
        <v>16</v>
      </c>
      <c r="B21" s="3" t="s">
        <v>91</v>
      </c>
      <c r="C21" s="64" t="s">
        <v>320</v>
      </c>
      <c r="D21" s="65"/>
    </row>
    <row r="22" spans="1:11" s="27" customFormat="1" ht="111.6" customHeight="1" x14ac:dyDescent="0.25">
      <c r="A22" s="23">
        <v>17</v>
      </c>
      <c r="B22" s="24" t="s">
        <v>7</v>
      </c>
      <c r="C22" s="66" t="s">
        <v>292</v>
      </c>
      <c r="D22" s="67"/>
    </row>
    <row r="23" spans="1:11" s="2" customFormat="1" ht="14.25" x14ac:dyDescent="0.2">
      <c r="A23" s="6">
        <v>18</v>
      </c>
      <c r="B23" s="3" t="s">
        <v>92</v>
      </c>
      <c r="C23" s="84" t="s">
        <v>258</v>
      </c>
      <c r="D23" s="69"/>
    </row>
    <row r="24" spans="1:11" s="2" customFormat="1" ht="14.25" x14ac:dyDescent="0.2">
      <c r="A24" s="6">
        <v>19</v>
      </c>
      <c r="B24" s="3" t="s">
        <v>93</v>
      </c>
      <c r="C24" s="85">
        <v>16000000</v>
      </c>
      <c r="D24" s="86"/>
    </row>
    <row r="25" spans="1:11" s="2" customFormat="1" ht="14.25" x14ac:dyDescent="0.2">
      <c r="A25" s="6">
        <v>20</v>
      </c>
      <c r="B25" s="3" t="s">
        <v>103</v>
      </c>
      <c r="C25" s="70">
        <v>0</v>
      </c>
      <c r="D25" s="71"/>
    </row>
    <row r="26" spans="1:11" s="2" customFormat="1" ht="14.25" x14ac:dyDescent="0.2">
      <c r="A26" s="6">
        <v>21</v>
      </c>
      <c r="B26" s="7" t="s">
        <v>8</v>
      </c>
      <c r="C26" s="68" t="s">
        <v>325</v>
      </c>
      <c r="D26" s="69"/>
    </row>
    <row r="27" spans="1:11" s="2" customFormat="1" ht="14.25" x14ac:dyDescent="0.2">
      <c r="A27" s="6">
        <v>22</v>
      </c>
      <c r="B27" s="3" t="s">
        <v>94</v>
      </c>
      <c r="C27" s="70" t="s">
        <v>258</v>
      </c>
      <c r="D27" s="71"/>
    </row>
    <row r="28" spans="1:11" s="2" customFormat="1" ht="14.25" x14ac:dyDescent="0.2">
      <c r="A28" s="6">
        <v>23</v>
      </c>
      <c r="B28" s="3" t="s">
        <v>95</v>
      </c>
      <c r="C28" s="70">
        <v>8552354.3100000005</v>
      </c>
      <c r="D28" s="71"/>
      <c r="K28" s="2" t="s">
        <v>275</v>
      </c>
    </row>
    <row r="29" spans="1:11" s="2" customFormat="1" ht="14.25" x14ac:dyDescent="0.2">
      <c r="A29" s="6">
        <v>24</v>
      </c>
      <c r="B29" s="3" t="s">
        <v>96</v>
      </c>
      <c r="C29" s="56"/>
      <c r="D29" s="57"/>
    </row>
    <row r="30" spans="1:11" s="2" customFormat="1" ht="15.6" customHeight="1" x14ac:dyDescent="0.2">
      <c r="A30" s="6">
        <v>25</v>
      </c>
      <c r="B30" s="3" t="s">
        <v>97</v>
      </c>
      <c r="C30" s="72">
        <v>281016558.06</v>
      </c>
      <c r="D30" s="73"/>
    </row>
    <row r="31" spans="1:11" s="2" customFormat="1" ht="14.25" x14ac:dyDescent="0.2">
      <c r="A31" s="6">
        <v>26</v>
      </c>
      <c r="B31" s="3" t="s">
        <v>102</v>
      </c>
      <c r="C31" s="56"/>
      <c r="D31" s="58">
        <f>400000000-C30</f>
        <v>118983441.94</v>
      </c>
    </row>
    <row r="32" spans="1:11" s="2" customFormat="1" ht="15.6" customHeight="1" x14ac:dyDescent="0.2">
      <c r="A32" s="6">
        <v>27</v>
      </c>
      <c r="B32" s="3" t="s">
        <v>98</v>
      </c>
      <c r="C32" s="74">
        <f>C30</f>
        <v>281016558.06</v>
      </c>
      <c r="D32" s="75"/>
    </row>
    <row r="33" spans="1:6" s="2" customFormat="1" ht="14.25" x14ac:dyDescent="0.2">
      <c r="A33" s="6">
        <v>28</v>
      </c>
      <c r="B33" s="3" t="s">
        <v>99</v>
      </c>
      <c r="C33" s="56"/>
      <c r="D33" s="57"/>
    </row>
    <row r="34" spans="1:6" s="2" customFormat="1" ht="14.25" x14ac:dyDescent="0.2">
      <c r="A34" s="6">
        <v>29</v>
      </c>
      <c r="B34" s="3" t="s">
        <v>100</v>
      </c>
      <c r="C34" s="56"/>
      <c r="D34" s="57"/>
    </row>
    <row r="35" spans="1:6" s="2" customFormat="1" ht="14.25" x14ac:dyDescent="0.2">
      <c r="A35" s="6">
        <v>30</v>
      </c>
      <c r="B35" s="3" t="s">
        <v>101</v>
      </c>
      <c r="C35" s="56" t="s">
        <v>21</v>
      </c>
      <c r="D35" s="5"/>
    </row>
    <row r="36" spans="1:6" s="2" customFormat="1" ht="14.25" x14ac:dyDescent="0.2">
      <c r="A36" s="6">
        <v>31</v>
      </c>
      <c r="B36" s="4" t="s">
        <v>40</v>
      </c>
      <c r="C36" s="56"/>
      <c r="D36" s="57"/>
    </row>
    <row r="37" spans="1:6" s="2" customFormat="1" ht="14.25" x14ac:dyDescent="0.2">
      <c r="A37" s="6">
        <v>32</v>
      </c>
      <c r="B37" s="4" t="s">
        <v>9</v>
      </c>
      <c r="C37" s="56"/>
      <c r="D37" s="57"/>
    </row>
    <row r="38" spans="1:6" s="2" customFormat="1" ht="14.25" x14ac:dyDescent="0.2">
      <c r="A38" s="6">
        <v>33</v>
      </c>
      <c r="B38" s="4" t="s">
        <v>10</v>
      </c>
      <c r="C38" s="64" t="s">
        <v>226</v>
      </c>
      <c r="D38" s="65"/>
    </row>
    <row r="39" spans="1:6" s="2" customFormat="1" ht="14.25" x14ac:dyDescent="0.2">
      <c r="A39" s="6"/>
      <c r="B39" s="4"/>
      <c r="C39" s="64" t="s">
        <v>267</v>
      </c>
      <c r="D39" s="65"/>
    </row>
    <row r="40" spans="1:6" s="33" customFormat="1" ht="14.25" x14ac:dyDescent="0.25">
      <c r="A40" s="23">
        <v>34</v>
      </c>
      <c r="B40" s="32" t="s">
        <v>72</v>
      </c>
      <c r="C40" s="66" t="s">
        <v>170</v>
      </c>
      <c r="D40" s="67"/>
    </row>
    <row r="41" spans="1:6" ht="15.75" x14ac:dyDescent="0.25">
      <c r="A41" s="18"/>
      <c r="E41" s="19"/>
      <c r="F41" s="19"/>
    </row>
    <row r="42" spans="1:6" x14ac:dyDescent="0.2">
      <c r="B42" s="2" t="s">
        <v>12</v>
      </c>
    </row>
    <row r="43" spans="1:6" x14ac:dyDescent="0.2">
      <c r="B43" s="2"/>
    </row>
    <row r="44" spans="1:6" x14ac:dyDescent="0.2">
      <c r="B44" s="2"/>
    </row>
    <row r="45" spans="1:6" x14ac:dyDescent="0.2">
      <c r="B45" s="2"/>
    </row>
    <row r="46" spans="1:6" ht="15.75" x14ac:dyDescent="0.25">
      <c r="B46" s="11" t="s">
        <v>328</v>
      </c>
    </row>
    <row r="47" spans="1:6" x14ac:dyDescent="0.2">
      <c r="B47" s="10" t="s">
        <v>329</v>
      </c>
    </row>
    <row r="48" spans="1:6" s="2" customFormat="1" x14ac:dyDescent="0.2">
      <c r="D48" s="1"/>
    </row>
    <row r="49" spans="4:4" s="2" customFormat="1" x14ac:dyDescent="0.2">
      <c r="D49" s="1"/>
    </row>
    <row r="50" spans="4:4" s="2" customFormat="1" x14ac:dyDescent="0.2">
      <c r="D50"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ageMargins left="0.7" right="0.7" top="0.75" bottom="0.75" header="0.3" footer="0.3"/>
  <pageSetup paperSize="10000"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52"/>
  <sheetViews>
    <sheetView showGridLines="0" view="pageBreakPreview" zoomScale="60" zoomScaleNormal="100" workbookViewId="0">
      <selection activeCell="H44" sqref="H44"/>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239</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217</v>
      </c>
      <c r="D9" s="16"/>
    </row>
    <row r="10" spans="1:4" s="2" customFormat="1" ht="14.25" x14ac:dyDescent="0.2">
      <c r="A10" s="6">
        <v>5</v>
      </c>
      <c r="B10" s="3" t="s">
        <v>85</v>
      </c>
      <c r="C10" s="78" t="s">
        <v>218</v>
      </c>
      <c r="D10" s="79"/>
    </row>
    <row r="11" spans="1:4" s="2" customFormat="1" ht="14.25" x14ac:dyDescent="0.2">
      <c r="A11" s="6">
        <v>6</v>
      </c>
      <c r="B11" s="3" t="s">
        <v>2</v>
      </c>
      <c r="C11" s="78" t="s">
        <v>219</v>
      </c>
      <c r="D11" s="79"/>
    </row>
    <row r="12" spans="1:4" s="2" customFormat="1" ht="14.25" x14ac:dyDescent="0.2">
      <c r="A12" s="6">
        <v>7</v>
      </c>
      <c r="B12" s="3" t="s">
        <v>3</v>
      </c>
      <c r="C12" s="78" t="s">
        <v>220</v>
      </c>
      <c r="D12" s="79"/>
    </row>
    <row r="13" spans="1:4" s="2" customFormat="1" ht="14.25" x14ac:dyDescent="0.2">
      <c r="A13" s="6">
        <v>8</v>
      </c>
      <c r="B13" s="3" t="s">
        <v>4</v>
      </c>
      <c r="C13" s="28" t="s">
        <v>221</v>
      </c>
      <c r="D13" s="16"/>
    </row>
    <row r="14" spans="1:4" s="2" customFormat="1" ht="14.25" x14ac:dyDescent="0.2">
      <c r="A14" s="6">
        <v>9</v>
      </c>
      <c r="B14" s="3" t="s">
        <v>86</v>
      </c>
      <c r="C14" s="80">
        <v>106600000</v>
      </c>
      <c r="D14" s="81"/>
    </row>
    <row r="15" spans="1:4" s="2" customFormat="1" ht="14.25" x14ac:dyDescent="0.2">
      <c r="A15" s="6">
        <v>10</v>
      </c>
      <c r="B15" s="3" t="s">
        <v>5</v>
      </c>
      <c r="C15" s="82" t="s">
        <v>227</v>
      </c>
      <c r="D15" s="83"/>
    </row>
    <row r="16" spans="1:4" s="2" customFormat="1" ht="14.25" x14ac:dyDescent="0.2">
      <c r="A16" s="6">
        <v>11</v>
      </c>
      <c r="B16" s="3" t="s">
        <v>87</v>
      </c>
      <c r="C16" s="15" t="s">
        <v>104</v>
      </c>
      <c r="D16" s="16"/>
    </row>
    <row r="17" spans="1:4" s="27" customFormat="1" ht="62.45" customHeight="1" x14ac:dyDescent="0.25">
      <c r="A17" s="23">
        <v>12</v>
      </c>
      <c r="B17" s="24" t="s">
        <v>6</v>
      </c>
      <c r="C17" s="66" t="s">
        <v>228</v>
      </c>
      <c r="D17" s="67"/>
    </row>
    <row r="18" spans="1:4" s="2" customFormat="1" ht="38.450000000000003" customHeight="1" x14ac:dyDescent="0.2">
      <c r="A18" s="6">
        <v>13</v>
      </c>
      <c r="B18" s="3" t="s">
        <v>88</v>
      </c>
      <c r="C18" s="64" t="s">
        <v>230</v>
      </c>
      <c r="D18" s="65"/>
    </row>
    <row r="19" spans="1:4" s="2" customFormat="1" ht="14.25" x14ac:dyDescent="0.2">
      <c r="A19" s="6">
        <v>14</v>
      </c>
      <c r="B19" s="3" t="s">
        <v>89</v>
      </c>
      <c r="C19" s="78" t="s">
        <v>229</v>
      </c>
      <c r="D19" s="79"/>
    </row>
    <row r="20" spans="1:4" s="27" customFormat="1" ht="60" customHeight="1" x14ac:dyDescent="0.25">
      <c r="A20" s="23">
        <v>15</v>
      </c>
      <c r="B20" s="24" t="s">
        <v>90</v>
      </c>
      <c r="C20" s="66" t="s">
        <v>268</v>
      </c>
      <c r="D20" s="67"/>
    </row>
    <row r="21" spans="1:4" s="2" customFormat="1" ht="14.25" x14ac:dyDescent="0.2">
      <c r="A21" s="6">
        <v>16</v>
      </c>
      <c r="B21" s="3" t="s">
        <v>91</v>
      </c>
      <c r="C21" s="76">
        <v>0</v>
      </c>
      <c r="D21" s="77"/>
    </row>
    <row r="22" spans="1:4" s="27" customFormat="1" ht="90.6" customHeight="1" x14ac:dyDescent="0.25">
      <c r="A22" s="23">
        <v>17</v>
      </c>
      <c r="B22" s="24" t="s">
        <v>7</v>
      </c>
      <c r="C22" s="66" t="s">
        <v>231</v>
      </c>
      <c r="D22" s="67"/>
    </row>
    <row r="23" spans="1:4" s="2" customFormat="1" ht="14.25" x14ac:dyDescent="0.2">
      <c r="A23" s="6">
        <v>18</v>
      </c>
      <c r="B23" s="3" t="s">
        <v>92</v>
      </c>
      <c r="C23" s="84">
        <v>21315251.399999999</v>
      </c>
      <c r="D23" s="69"/>
    </row>
    <row r="24" spans="1:4" s="2" customFormat="1" ht="14.25" x14ac:dyDescent="0.2">
      <c r="A24" s="6">
        <v>19</v>
      </c>
      <c r="B24" s="3" t="s">
        <v>93</v>
      </c>
      <c r="C24" s="84">
        <v>2263650.5</v>
      </c>
      <c r="D24" s="69"/>
    </row>
    <row r="25" spans="1:4" s="2" customFormat="1" ht="14.25" x14ac:dyDescent="0.2">
      <c r="A25" s="6">
        <v>20</v>
      </c>
      <c r="B25" s="3" t="s">
        <v>103</v>
      </c>
      <c r="C25" s="76">
        <v>0</v>
      </c>
      <c r="D25" s="77"/>
    </row>
    <row r="26" spans="1:4" s="2" customFormat="1" ht="14.25" x14ac:dyDescent="0.2">
      <c r="A26" s="6">
        <v>21</v>
      </c>
      <c r="B26" s="7" t="s">
        <v>8</v>
      </c>
      <c r="C26" s="94" t="s">
        <v>249</v>
      </c>
      <c r="D26" s="95"/>
    </row>
    <row r="27" spans="1:4" s="2" customFormat="1" ht="14.25" x14ac:dyDescent="0.2">
      <c r="A27" s="6">
        <v>22</v>
      </c>
      <c r="B27" s="3" t="s">
        <v>94</v>
      </c>
      <c r="C27" s="76">
        <v>74603379.900000006</v>
      </c>
      <c r="D27" s="77"/>
    </row>
    <row r="28" spans="1:4" s="2" customFormat="1" ht="14.25" x14ac:dyDescent="0.2">
      <c r="A28" s="6">
        <v>23</v>
      </c>
      <c r="B28" s="3" t="s">
        <v>95</v>
      </c>
      <c r="C28" s="76">
        <v>14384848.34</v>
      </c>
      <c r="D28" s="77"/>
    </row>
    <row r="29" spans="1:4" s="2" customFormat="1" ht="14.25" x14ac:dyDescent="0.2">
      <c r="A29" s="6">
        <v>24</v>
      </c>
      <c r="B29" s="3" t="s">
        <v>96</v>
      </c>
      <c r="C29" s="15"/>
      <c r="D29" s="16"/>
    </row>
    <row r="30" spans="1:4" s="2" customFormat="1" ht="15.6" customHeight="1" x14ac:dyDescent="0.2">
      <c r="A30" s="6">
        <v>25</v>
      </c>
      <c r="B30" s="3" t="s">
        <v>97</v>
      </c>
      <c r="C30" s="72">
        <f>47252577+43995000+2733680+12595000</f>
        <v>106576257</v>
      </c>
      <c r="D30" s="73"/>
    </row>
    <row r="31" spans="1:4" s="2" customFormat="1" ht="14.25" x14ac:dyDescent="0.2">
      <c r="A31" s="6">
        <v>26</v>
      </c>
      <c r="B31" s="3" t="s">
        <v>102</v>
      </c>
      <c r="C31" s="15"/>
      <c r="D31" s="17">
        <v>0</v>
      </c>
    </row>
    <row r="32" spans="1:4" s="2" customFormat="1" ht="15.6" customHeight="1" x14ac:dyDescent="0.2">
      <c r="A32" s="6">
        <v>27</v>
      </c>
      <c r="B32" s="3" t="s">
        <v>98</v>
      </c>
      <c r="C32" s="74">
        <f>C30-C27</f>
        <v>31972877.099999994</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78" customHeight="1" x14ac:dyDescent="0.2">
      <c r="A39" s="6"/>
      <c r="B39" s="4"/>
      <c r="C39" s="64" t="s">
        <v>169</v>
      </c>
      <c r="D39" s="65"/>
    </row>
    <row r="40" spans="1:6" s="33" customFormat="1" ht="40.9" customHeight="1" x14ac:dyDescent="0.25">
      <c r="A40" s="23">
        <v>34</v>
      </c>
      <c r="B40" s="32" t="s">
        <v>72</v>
      </c>
      <c r="C40" s="66" t="s">
        <v>170</v>
      </c>
      <c r="D40" s="67"/>
    </row>
    <row r="41" spans="1:6" ht="15.75" x14ac:dyDescent="0.25">
      <c r="A41" s="18"/>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328</v>
      </c>
    </row>
    <row r="49" spans="2:4" x14ac:dyDescent="0.2">
      <c r="B49" s="10" t="s">
        <v>329</v>
      </c>
    </row>
    <row r="50" spans="2:4" s="2" customFormat="1" x14ac:dyDescent="0.2">
      <c r="D50" s="1"/>
    </row>
    <row r="51" spans="2:4" s="2" customFormat="1" x14ac:dyDescent="0.2">
      <c r="D51" s="1"/>
    </row>
    <row r="52" spans="2:4" s="2" customFormat="1" x14ac:dyDescent="0.2">
      <c r="D52"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53"/>
  <sheetViews>
    <sheetView showGridLines="0" topLeftCell="A28" workbookViewId="0">
      <selection activeCell="E55" sqref="E55"/>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238</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217</v>
      </c>
      <c r="D9" s="16"/>
    </row>
    <row r="10" spans="1:4" s="2" customFormat="1" ht="14.25" x14ac:dyDescent="0.2">
      <c r="A10" s="6">
        <v>5</v>
      </c>
      <c r="B10" s="3" t="s">
        <v>85</v>
      </c>
      <c r="C10" s="78" t="s">
        <v>218</v>
      </c>
      <c r="D10" s="79"/>
    </row>
    <row r="11" spans="1:4" s="2" customFormat="1" ht="14.25" x14ac:dyDescent="0.2">
      <c r="A11" s="6">
        <v>6</v>
      </c>
      <c r="B11" s="3" t="s">
        <v>2</v>
      </c>
      <c r="C11" s="78" t="s">
        <v>219</v>
      </c>
      <c r="D11" s="79"/>
    </row>
    <row r="12" spans="1:4" s="2" customFormat="1" ht="14.25" x14ac:dyDescent="0.2">
      <c r="A12" s="6">
        <v>7</v>
      </c>
      <c r="B12" s="3" t="s">
        <v>3</v>
      </c>
      <c r="C12" s="78" t="s">
        <v>220</v>
      </c>
      <c r="D12" s="79"/>
    </row>
    <row r="13" spans="1:4" s="2" customFormat="1" ht="14.25" x14ac:dyDescent="0.2">
      <c r="A13" s="6">
        <v>8</v>
      </c>
      <c r="B13" s="3" t="s">
        <v>4</v>
      </c>
      <c r="C13" s="28" t="s">
        <v>221</v>
      </c>
      <c r="D13" s="16"/>
    </row>
    <row r="14" spans="1:4" s="2" customFormat="1" ht="14.25" x14ac:dyDescent="0.2">
      <c r="A14" s="6">
        <v>9</v>
      </c>
      <c r="B14" s="3" t="s">
        <v>86</v>
      </c>
      <c r="C14" s="80">
        <v>218400000</v>
      </c>
      <c r="D14" s="81"/>
    </row>
    <row r="15" spans="1:4" s="2" customFormat="1" ht="14.25" x14ac:dyDescent="0.2">
      <c r="A15" s="6">
        <v>10</v>
      </c>
      <c r="B15" s="3" t="s">
        <v>5</v>
      </c>
      <c r="C15" s="82" t="s">
        <v>242</v>
      </c>
      <c r="D15" s="83"/>
    </row>
    <row r="16" spans="1:4" s="2" customFormat="1" ht="14.25" x14ac:dyDescent="0.2">
      <c r="A16" s="6">
        <v>11</v>
      </c>
      <c r="B16" s="3" t="s">
        <v>87</v>
      </c>
      <c r="C16" s="15" t="s">
        <v>104</v>
      </c>
      <c r="D16" s="16"/>
    </row>
    <row r="17" spans="1:7" s="27" customFormat="1" ht="62.45" customHeight="1" x14ac:dyDescent="0.25">
      <c r="A17" s="23">
        <v>12</v>
      </c>
      <c r="B17" s="24" t="s">
        <v>6</v>
      </c>
      <c r="C17" s="66" t="s">
        <v>233</v>
      </c>
      <c r="D17" s="67"/>
    </row>
    <row r="18" spans="1:7" s="2" customFormat="1" ht="38.450000000000003" customHeight="1" x14ac:dyDescent="0.2">
      <c r="A18" s="6">
        <v>13</v>
      </c>
      <c r="B18" s="3" t="s">
        <v>88</v>
      </c>
      <c r="C18" s="64" t="s">
        <v>232</v>
      </c>
      <c r="D18" s="65"/>
    </row>
    <row r="19" spans="1:7" s="2" customFormat="1" ht="14.25" x14ac:dyDescent="0.2">
      <c r="A19" s="6">
        <v>14</v>
      </c>
      <c r="B19" s="3" t="s">
        <v>89</v>
      </c>
      <c r="C19" s="78" t="s">
        <v>26</v>
      </c>
      <c r="D19" s="79"/>
    </row>
    <row r="20" spans="1:7" s="27" customFormat="1" ht="60" customHeight="1" x14ac:dyDescent="0.25">
      <c r="A20" s="23">
        <v>15</v>
      </c>
      <c r="B20" s="24" t="s">
        <v>90</v>
      </c>
      <c r="C20" s="66" t="s">
        <v>268</v>
      </c>
      <c r="D20" s="67"/>
    </row>
    <row r="21" spans="1:7" s="2" customFormat="1" ht="14.25" x14ac:dyDescent="0.2">
      <c r="A21" s="6">
        <v>16</v>
      </c>
      <c r="B21" s="3" t="s">
        <v>91</v>
      </c>
      <c r="C21" s="76">
        <v>0</v>
      </c>
      <c r="D21" s="77"/>
    </row>
    <row r="22" spans="1:7" s="27" customFormat="1" ht="90.6" customHeight="1" x14ac:dyDescent="0.25">
      <c r="A22" s="23">
        <v>17</v>
      </c>
      <c r="B22" s="24" t="s">
        <v>7</v>
      </c>
      <c r="C22" s="66" t="s">
        <v>236</v>
      </c>
      <c r="D22" s="67"/>
    </row>
    <row r="23" spans="1:7" s="2" customFormat="1" ht="14.25" x14ac:dyDescent="0.2">
      <c r="A23" s="6">
        <v>18</v>
      </c>
      <c r="B23" s="3" t="s">
        <v>92</v>
      </c>
      <c r="C23" s="84">
        <v>31188932.120000001</v>
      </c>
      <c r="D23" s="69"/>
    </row>
    <row r="24" spans="1:7" s="2" customFormat="1" ht="14.25" x14ac:dyDescent="0.2">
      <c r="A24" s="6">
        <v>19</v>
      </c>
      <c r="B24" s="3" t="s">
        <v>93</v>
      </c>
      <c r="C24" s="84">
        <v>6962822.2800000003</v>
      </c>
      <c r="D24" s="69"/>
      <c r="G24" s="40"/>
    </row>
    <row r="25" spans="1:7" s="2" customFormat="1" ht="14.25" x14ac:dyDescent="0.2">
      <c r="A25" s="6">
        <v>20</v>
      </c>
      <c r="B25" s="3" t="s">
        <v>103</v>
      </c>
      <c r="C25" s="76">
        <v>0</v>
      </c>
      <c r="D25" s="77"/>
    </row>
    <row r="26" spans="1:7" s="2" customFormat="1" ht="14.25" x14ac:dyDescent="0.2">
      <c r="A26" s="6">
        <v>21</v>
      </c>
      <c r="B26" s="7" t="s">
        <v>8</v>
      </c>
      <c r="C26" s="94" t="s">
        <v>248</v>
      </c>
      <c r="D26" s="95"/>
    </row>
    <row r="27" spans="1:7" s="2" customFormat="1" ht="14.25" x14ac:dyDescent="0.2">
      <c r="A27" s="6">
        <v>22</v>
      </c>
      <c r="B27" s="3" t="s">
        <v>94</v>
      </c>
      <c r="C27" s="76">
        <v>106765391.59</v>
      </c>
      <c r="D27" s="77"/>
    </row>
    <row r="28" spans="1:7" s="2" customFormat="1" ht="14.25" x14ac:dyDescent="0.2">
      <c r="A28" s="6">
        <v>23</v>
      </c>
      <c r="B28" s="3" t="s">
        <v>95</v>
      </c>
      <c r="C28" s="76">
        <v>31887817.93</v>
      </c>
      <c r="D28" s="77"/>
      <c r="F28" s="40"/>
    </row>
    <row r="29" spans="1:7" s="2" customFormat="1" ht="14.25" x14ac:dyDescent="0.2">
      <c r="A29" s="6">
        <v>24</v>
      </c>
      <c r="B29" s="3" t="s">
        <v>96</v>
      </c>
      <c r="C29" s="15"/>
      <c r="D29" s="16"/>
    </row>
    <row r="30" spans="1:7" s="2" customFormat="1" ht="15.6" customHeight="1" x14ac:dyDescent="0.2">
      <c r="A30" s="6">
        <v>25</v>
      </c>
      <c r="B30" s="3" t="s">
        <v>97</v>
      </c>
      <c r="C30" s="72">
        <f>71980000+18490000+22680000+14397000+9500000+25400000+20000000+4500000+28979654</f>
        <v>215926654</v>
      </c>
      <c r="D30" s="73"/>
      <c r="F30" s="40"/>
    </row>
    <row r="31" spans="1:7" s="2" customFormat="1" ht="14.25" x14ac:dyDescent="0.2">
      <c r="A31" s="6">
        <v>26</v>
      </c>
      <c r="B31" s="3" t="s">
        <v>102</v>
      </c>
      <c r="C31" s="15"/>
      <c r="D31" s="17">
        <v>0</v>
      </c>
    </row>
    <row r="32" spans="1:7" s="2" customFormat="1" ht="15.6" customHeight="1" x14ac:dyDescent="0.2">
      <c r="A32" s="6">
        <v>27</v>
      </c>
      <c r="B32" s="3" t="s">
        <v>98</v>
      </c>
      <c r="C32" s="74">
        <f>C30-C27</f>
        <v>109161262.41</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84.75" customHeight="1" x14ac:dyDescent="0.2">
      <c r="A39" s="6"/>
      <c r="B39" s="4"/>
      <c r="C39" s="64" t="s">
        <v>169</v>
      </c>
      <c r="D39" s="65"/>
    </row>
    <row r="40" spans="1:6" s="33" customFormat="1" ht="40.9" customHeight="1" x14ac:dyDescent="0.25">
      <c r="A40" s="23">
        <v>34</v>
      </c>
      <c r="B40" s="32" t="s">
        <v>72</v>
      </c>
      <c r="C40" s="66" t="s">
        <v>170</v>
      </c>
      <c r="D40" s="67"/>
    </row>
    <row r="41" spans="1:6" ht="15.75" x14ac:dyDescent="0.25">
      <c r="A41" s="18"/>
      <c r="E41" s="19"/>
      <c r="F41" s="19"/>
    </row>
    <row r="42" spans="1:6" x14ac:dyDescent="0.2">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328</v>
      </c>
    </row>
    <row r="50" spans="2:4" x14ac:dyDescent="0.2">
      <c r="B50" s="10" t="s">
        <v>329</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53"/>
  <sheetViews>
    <sheetView showGridLines="0" topLeftCell="A35" zoomScaleNormal="100" workbookViewId="0">
      <selection activeCell="F62" sqref="F62"/>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294</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217</v>
      </c>
      <c r="D9" s="16"/>
    </row>
    <row r="10" spans="1:4" s="2" customFormat="1" ht="14.25" x14ac:dyDescent="0.2">
      <c r="A10" s="6">
        <v>5</v>
      </c>
      <c r="B10" s="3" t="s">
        <v>85</v>
      </c>
      <c r="C10" s="78" t="s">
        <v>218</v>
      </c>
      <c r="D10" s="79"/>
    </row>
    <row r="11" spans="1:4" s="2" customFormat="1" ht="14.25" x14ac:dyDescent="0.2">
      <c r="A11" s="6">
        <v>6</v>
      </c>
      <c r="B11" s="3" t="s">
        <v>2</v>
      </c>
      <c r="C11" s="78" t="s">
        <v>219</v>
      </c>
      <c r="D11" s="79"/>
    </row>
    <row r="12" spans="1:4" s="2" customFormat="1" ht="14.25" x14ac:dyDescent="0.2">
      <c r="A12" s="6">
        <v>7</v>
      </c>
      <c r="B12" s="3" t="s">
        <v>3</v>
      </c>
      <c r="C12" s="78" t="s">
        <v>220</v>
      </c>
      <c r="D12" s="79"/>
    </row>
    <row r="13" spans="1:4" s="2" customFormat="1" ht="14.25" x14ac:dyDescent="0.2">
      <c r="A13" s="6">
        <v>8</v>
      </c>
      <c r="B13" s="3" t="s">
        <v>4</v>
      </c>
      <c r="C13" s="28" t="s">
        <v>221</v>
      </c>
      <c r="D13" s="16"/>
    </row>
    <row r="14" spans="1:4" s="2" customFormat="1" ht="14.25" x14ac:dyDescent="0.2">
      <c r="A14" s="6">
        <v>9</v>
      </c>
      <c r="B14" s="3" t="s">
        <v>86</v>
      </c>
      <c r="C14" s="80">
        <v>300000000</v>
      </c>
      <c r="D14" s="81"/>
    </row>
    <row r="15" spans="1:4" s="2" customFormat="1" ht="14.25" x14ac:dyDescent="0.2">
      <c r="A15" s="6">
        <v>10</v>
      </c>
      <c r="B15" s="3" t="s">
        <v>5</v>
      </c>
      <c r="C15" s="82" t="s">
        <v>252</v>
      </c>
      <c r="D15" s="83"/>
    </row>
    <row r="16" spans="1:4" s="2" customFormat="1" ht="14.25" x14ac:dyDescent="0.2">
      <c r="A16" s="6">
        <v>11</v>
      </c>
      <c r="B16" s="3" t="s">
        <v>87</v>
      </c>
      <c r="C16" s="15" t="s">
        <v>104</v>
      </c>
      <c r="D16" s="16"/>
    </row>
    <row r="17" spans="1:8" s="27" customFormat="1" ht="62.45" customHeight="1" x14ac:dyDescent="0.25">
      <c r="A17" s="23">
        <v>12</v>
      </c>
      <c r="B17" s="24" t="s">
        <v>6</v>
      </c>
      <c r="C17" s="66" t="s">
        <v>251</v>
      </c>
      <c r="D17" s="67"/>
    </row>
    <row r="18" spans="1:8" s="2" customFormat="1" ht="38.450000000000003" customHeight="1" x14ac:dyDescent="0.2">
      <c r="A18" s="6">
        <v>13</v>
      </c>
      <c r="B18" s="3" t="s">
        <v>88</v>
      </c>
      <c r="C18" s="64" t="s">
        <v>224</v>
      </c>
      <c r="D18" s="65"/>
    </row>
    <row r="19" spans="1:8" s="2" customFormat="1" ht="14.25" x14ac:dyDescent="0.2">
      <c r="A19" s="6">
        <v>14</v>
      </c>
      <c r="B19" s="3" t="s">
        <v>89</v>
      </c>
      <c r="C19" s="64" t="s">
        <v>253</v>
      </c>
      <c r="D19" s="65"/>
    </row>
    <row r="20" spans="1:8" s="27" customFormat="1" ht="60" customHeight="1" x14ac:dyDescent="0.25">
      <c r="A20" s="23">
        <v>15</v>
      </c>
      <c r="B20" s="24" t="s">
        <v>90</v>
      </c>
      <c r="C20" s="66" t="s">
        <v>299</v>
      </c>
      <c r="D20" s="67"/>
    </row>
    <row r="21" spans="1:8" s="2" customFormat="1" ht="14.25" x14ac:dyDescent="0.2">
      <c r="A21" s="6">
        <v>16</v>
      </c>
      <c r="B21" s="3" t="s">
        <v>91</v>
      </c>
      <c r="C21" s="64" t="s">
        <v>308</v>
      </c>
      <c r="D21" s="65"/>
    </row>
    <row r="22" spans="1:8" s="27" customFormat="1" ht="90.6" customHeight="1" x14ac:dyDescent="0.25">
      <c r="A22" s="23">
        <v>17</v>
      </c>
      <c r="B22" s="24" t="s">
        <v>7</v>
      </c>
      <c r="C22" s="66" t="s">
        <v>225</v>
      </c>
      <c r="D22" s="67"/>
    </row>
    <row r="23" spans="1:8" s="2" customFormat="1" ht="14.25" x14ac:dyDescent="0.2">
      <c r="A23" s="6">
        <v>18</v>
      </c>
      <c r="B23" s="3" t="s">
        <v>92</v>
      </c>
      <c r="C23" s="84">
        <v>10180290.27</v>
      </c>
      <c r="D23" s="69"/>
    </row>
    <row r="24" spans="1:8" s="2" customFormat="1" ht="14.25" x14ac:dyDescent="0.2">
      <c r="A24" s="6">
        <v>19</v>
      </c>
      <c r="B24" s="3" t="s">
        <v>93</v>
      </c>
      <c r="C24" s="84">
        <v>3326026.34</v>
      </c>
      <c r="D24" s="69"/>
      <c r="F24" s="40"/>
    </row>
    <row r="25" spans="1:8" s="2" customFormat="1" ht="14.25" x14ac:dyDescent="0.2">
      <c r="A25" s="6">
        <v>20</v>
      </c>
      <c r="B25" s="3" t="s">
        <v>103</v>
      </c>
      <c r="C25" s="76">
        <v>0</v>
      </c>
      <c r="D25" s="77"/>
    </row>
    <row r="26" spans="1:8" s="2" customFormat="1" ht="31.15" customHeight="1" x14ac:dyDescent="0.2">
      <c r="A26" s="6">
        <v>21</v>
      </c>
      <c r="B26" s="7" t="s">
        <v>8</v>
      </c>
      <c r="C26" s="64" t="s">
        <v>278</v>
      </c>
      <c r="D26" s="65"/>
      <c r="H26" s="40"/>
    </row>
    <row r="27" spans="1:8" s="2" customFormat="1" ht="14.25" x14ac:dyDescent="0.2">
      <c r="A27" s="6">
        <v>22</v>
      </c>
      <c r="B27" s="3" t="s">
        <v>94</v>
      </c>
      <c r="C27" s="76">
        <v>20932589.449999999</v>
      </c>
      <c r="D27" s="77"/>
    </row>
    <row r="28" spans="1:8" s="2" customFormat="1" ht="14.25" x14ac:dyDescent="0.2">
      <c r="A28" s="6">
        <v>23</v>
      </c>
      <c r="B28" s="3" t="s">
        <v>95</v>
      </c>
      <c r="C28" s="76">
        <v>7324950.8700000001</v>
      </c>
      <c r="D28" s="77"/>
    </row>
    <row r="29" spans="1:8" s="2" customFormat="1" ht="14.25" x14ac:dyDescent="0.2">
      <c r="A29" s="6">
        <v>24</v>
      </c>
      <c r="B29" s="3" t="s">
        <v>96</v>
      </c>
      <c r="C29" s="15"/>
      <c r="D29" s="16"/>
    </row>
    <row r="30" spans="1:8" s="2" customFormat="1" ht="15.6" customHeight="1" x14ac:dyDescent="0.2">
      <c r="A30" s="6">
        <v>25</v>
      </c>
      <c r="B30" s="3" t="s">
        <v>97</v>
      </c>
      <c r="C30" s="96">
        <v>156786132.74000001</v>
      </c>
      <c r="D30" s="97"/>
    </row>
    <row r="31" spans="1:8" s="2" customFormat="1" ht="14.25" x14ac:dyDescent="0.2">
      <c r="A31" s="6">
        <v>26</v>
      </c>
      <c r="B31" s="3" t="s">
        <v>102</v>
      </c>
      <c r="C31" s="15"/>
      <c r="D31" s="17">
        <f>C14-C30</f>
        <v>143213867.25999999</v>
      </c>
    </row>
    <row r="32" spans="1:8" s="2" customFormat="1" ht="15.6" customHeight="1" x14ac:dyDescent="0.2">
      <c r="A32" s="6">
        <v>27</v>
      </c>
      <c r="B32" s="3" t="s">
        <v>98</v>
      </c>
      <c r="C32" s="74">
        <f>C30-C27</f>
        <v>135853543.29000002</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78.599999999999994" customHeight="1" x14ac:dyDescent="0.2">
      <c r="A39" s="6"/>
      <c r="B39" s="4"/>
      <c r="C39" s="64" t="s">
        <v>169</v>
      </c>
      <c r="D39" s="65"/>
    </row>
    <row r="40" spans="1:6" s="33" customFormat="1" ht="31.9" customHeight="1" x14ac:dyDescent="0.25">
      <c r="A40" s="23">
        <v>34</v>
      </c>
      <c r="B40" s="32" t="s">
        <v>72</v>
      </c>
      <c r="C40" s="66" t="s">
        <v>170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328</v>
      </c>
    </row>
    <row r="51" spans="2:4" x14ac:dyDescent="0.2">
      <c r="B51" s="10" t="s">
        <v>329</v>
      </c>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F51"/>
  <sheetViews>
    <sheetView showGridLines="0" topLeftCell="A37" zoomScaleNormal="100" workbookViewId="0">
      <selection activeCell="F64" sqref="F64"/>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240</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217</v>
      </c>
      <c r="D9" s="16"/>
    </row>
    <row r="10" spans="1:4" s="2" customFormat="1" ht="14.25" x14ac:dyDescent="0.2">
      <c r="A10" s="6">
        <v>5</v>
      </c>
      <c r="B10" s="3" t="s">
        <v>85</v>
      </c>
      <c r="C10" s="78" t="s">
        <v>218</v>
      </c>
      <c r="D10" s="79"/>
    </row>
    <row r="11" spans="1:4" s="2" customFormat="1" ht="14.25" x14ac:dyDescent="0.2">
      <c r="A11" s="6">
        <v>6</v>
      </c>
      <c r="B11" s="3" t="s">
        <v>2</v>
      </c>
      <c r="C11" s="78" t="s">
        <v>219</v>
      </c>
      <c r="D11" s="79"/>
    </row>
    <row r="12" spans="1:4" s="2" customFormat="1" ht="14.25" x14ac:dyDescent="0.2">
      <c r="A12" s="6">
        <v>7</v>
      </c>
      <c r="B12" s="3" t="s">
        <v>3</v>
      </c>
      <c r="C12" s="78" t="s">
        <v>220</v>
      </c>
      <c r="D12" s="79"/>
    </row>
    <row r="13" spans="1:4" s="2" customFormat="1" ht="14.25" x14ac:dyDescent="0.2">
      <c r="A13" s="6">
        <v>8</v>
      </c>
      <c r="B13" s="3" t="s">
        <v>4</v>
      </c>
      <c r="C13" s="28" t="s">
        <v>221</v>
      </c>
      <c r="D13" s="16"/>
    </row>
    <row r="14" spans="1:4" s="2" customFormat="1" ht="14.25" x14ac:dyDescent="0.2">
      <c r="A14" s="6">
        <v>9</v>
      </c>
      <c r="B14" s="3" t="s">
        <v>86</v>
      </c>
      <c r="C14" s="80">
        <v>40000000</v>
      </c>
      <c r="D14" s="81"/>
    </row>
    <row r="15" spans="1:4" s="2" customFormat="1" ht="14.25" x14ac:dyDescent="0.2">
      <c r="A15" s="6">
        <v>10</v>
      </c>
      <c r="B15" s="3" t="s">
        <v>5</v>
      </c>
      <c r="C15" s="82" t="s">
        <v>235</v>
      </c>
      <c r="D15" s="83"/>
    </row>
    <row r="16" spans="1:4" s="2" customFormat="1" ht="14.25" x14ac:dyDescent="0.2">
      <c r="A16" s="6">
        <v>11</v>
      </c>
      <c r="B16" s="3" t="s">
        <v>87</v>
      </c>
      <c r="C16" s="15" t="s">
        <v>104</v>
      </c>
      <c r="D16" s="16"/>
    </row>
    <row r="17" spans="1:6" s="27" customFormat="1" ht="62.45" customHeight="1" x14ac:dyDescent="0.25">
      <c r="A17" s="23">
        <v>12</v>
      </c>
      <c r="B17" s="24" t="s">
        <v>6</v>
      </c>
      <c r="C17" s="66" t="s">
        <v>241</v>
      </c>
      <c r="D17" s="67"/>
    </row>
    <row r="18" spans="1:6" s="2" customFormat="1" ht="38.450000000000003" customHeight="1" x14ac:dyDescent="0.2">
      <c r="A18" s="6">
        <v>13</v>
      </c>
      <c r="B18" s="3" t="s">
        <v>88</v>
      </c>
      <c r="C18" s="64" t="s">
        <v>224</v>
      </c>
      <c r="D18" s="65"/>
    </row>
    <row r="19" spans="1:6" s="2" customFormat="1" ht="14.25" x14ac:dyDescent="0.2">
      <c r="A19" s="6">
        <v>14</v>
      </c>
      <c r="B19" s="3" t="s">
        <v>89</v>
      </c>
      <c r="C19" s="78" t="s">
        <v>31</v>
      </c>
      <c r="D19" s="79"/>
    </row>
    <row r="20" spans="1:6" s="27" customFormat="1" ht="60" customHeight="1" x14ac:dyDescent="0.25">
      <c r="A20" s="23">
        <v>15</v>
      </c>
      <c r="B20" s="24" t="s">
        <v>90</v>
      </c>
      <c r="C20" s="66" t="s">
        <v>268</v>
      </c>
      <c r="D20" s="67"/>
    </row>
    <row r="21" spans="1:6" s="2" customFormat="1" ht="14.25" x14ac:dyDescent="0.2">
      <c r="A21" s="6">
        <v>16</v>
      </c>
      <c r="B21" s="3" t="s">
        <v>91</v>
      </c>
      <c r="C21" s="64" t="s">
        <v>308</v>
      </c>
      <c r="D21" s="65"/>
    </row>
    <row r="22" spans="1:6" s="27" customFormat="1" ht="90.6" customHeight="1" x14ac:dyDescent="0.25">
      <c r="A22" s="23">
        <v>17</v>
      </c>
      <c r="B22" s="24" t="s">
        <v>7</v>
      </c>
      <c r="C22" s="66" t="s">
        <v>225</v>
      </c>
      <c r="D22" s="67"/>
    </row>
    <row r="23" spans="1:6" s="2" customFormat="1" ht="14.25" x14ac:dyDescent="0.2">
      <c r="A23" s="6">
        <v>18</v>
      </c>
      <c r="B23" s="3" t="s">
        <v>92</v>
      </c>
      <c r="C23" s="84">
        <v>666504.56000000006</v>
      </c>
      <c r="D23" s="69"/>
      <c r="F23" s="40"/>
    </row>
    <row r="24" spans="1:6" s="2" customFormat="1" ht="14.25" x14ac:dyDescent="0.2">
      <c r="A24" s="6">
        <v>19</v>
      </c>
      <c r="B24" s="3" t="s">
        <v>93</v>
      </c>
      <c r="C24" s="85">
        <v>236791.72</v>
      </c>
      <c r="D24" s="86"/>
    </row>
    <row r="25" spans="1:6" s="2" customFormat="1" ht="14.25" x14ac:dyDescent="0.2">
      <c r="A25" s="6">
        <v>20</v>
      </c>
      <c r="B25" s="3" t="s">
        <v>103</v>
      </c>
      <c r="C25" s="76">
        <v>0</v>
      </c>
      <c r="D25" s="77"/>
      <c r="F25" s="40"/>
    </row>
    <row r="26" spans="1:6" s="42" customFormat="1" ht="31.15" customHeight="1" x14ac:dyDescent="0.2">
      <c r="A26" s="41">
        <v>21</v>
      </c>
      <c r="B26" s="7" t="s">
        <v>8</v>
      </c>
      <c r="C26" s="64" t="s">
        <v>255</v>
      </c>
      <c r="D26" s="65"/>
    </row>
    <row r="27" spans="1:6" s="2" customFormat="1" ht="14.25" x14ac:dyDescent="0.2">
      <c r="A27" s="6">
        <v>22</v>
      </c>
      <c r="B27" s="3" t="s">
        <v>94</v>
      </c>
      <c r="C27" s="76">
        <v>3590904.26</v>
      </c>
      <c r="D27" s="77"/>
    </row>
    <row r="28" spans="1:6" s="2" customFormat="1" ht="14.25" x14ac:dyDescent="0.2">
      <c r="A28" s="6">
        <v>23</v>
      </c>
      <c r="B28" s="3" t="s">
        <v>95</v>
      </c>
      <c r="C28" s="76">
        <v>1699496.87</v>
      </c>
      <c r="D28" s="77"/>
    </row>
    <row r="29" spans="1:6" s="2" customFormat="1" ht="14.25" x14ac:dyDescent="0.2">
      <c r="A29" s="6">
        <v>24</v>
      </c>
      <c r="B29" s="3" t="s">
        <v>96</v>
      </c>
      <c r="C29" s="15"/>
      <c r="D29" s="16"/>
    </row>
    <row r="30" spans="1:6" s="2" customFormat="1" ht="15.6" customHeight="1" x14ac:dyDescent="0.2">
      <c r="A30" s="6">
        <v>25</v>
      </c>
      <c r="B30" s="3" t="s">
        <v>97</v>
      </c>
      <c r="C30" s="72">
        <v>32943541.039999999</v>
      </c>
      <c r="D30" s="73"/>
    </row>
    <row r="31" spans="1:6" s="2" customFormat="1" ht="14.25" x14ac:dyDescent="0.2">
      <c r="A31" s="6">
        <v>26</v>
      </c>
      <c r="B31" s="3" t="s">
        <v>102</v>
      </c>
      <c r="C31" s="15"/>
      <c r="D31" s="17">
        <f>C14-C30</f>
        <v>7056458.9600000009</v>
      </c>
    </row>
    <row r="32" spans="1:6" s="2" customFormat="1" ht="15.6" customHeight="1" x14ac:dyDescent="0.2">
      <c r="A32" s="6">
        <v>27</v>
      </c>
      <c r="B32" s="3" t="s">
        <v>98</v>
      </c>
      <c r="C32" s="74">
        <f>C30-C27</f>
        <v>29352636.780000001</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78.599999999999994" customHeight="1" x14ac:dyDescent="0.2">
      <c r="A39" s="6"/>
      <c r="B39" s="4"/>
      <c r="C39" s="64" t="s">
        <v>169</v>
      </c>
      <c r="D39" s="65"/>
    </row>
    <row r="40" spans="1:6" s="33" customFormat="1" ht="40.9" customHeight="1" x14ac:dyDescent="0.25">
      <c r="A40" s="23">
        <v>34</v>
      </c>
      <c r="B40" s="32" t="s">
        <v>72</v>
      </c>
      <c r="C40" s="66" t="s">
        <v>170</v>
      </c>
      <c r="D40" s="67"/>
    </row>
    <row r="41" spans="1:6" x14ac:dyDescent="0.2">
      <c r="B41" s="19"/>
      <c r="C41" s="19"/>
      <c r="D41" s="19"/>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328</v>
      </c>
    </row>
    <row r="49" spans="2:4" x14ac:dyDescent="0.2">
      <c r="B49" s="10" t="s">
        <v>329</v>
      </c>
    </row>
    <row r="50" spans="2:4" s="2" customFormat="1" x14ac:dyDescent="0.2">
      <c r="D50" s="1"/>
    </row>
    <row r="51" spans="2:4" s="2" customFormat="1" x14ac:dyDescent="0.2">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53"/>
  <sheetViews>
    <sheetView showGridLines="0" topLeftCell="A37" zoomScaleNormal="100" workbookViewId="0">
      <selection activeCell="H64" sqref="H64"/>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237</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217</v>
      </c>
      <c r="D9" s="16"/>
    </row>
    <row r="10" spans="1:4" s="2" customFormat="1" ht="14.25" x14ac:dyDescent="0.2">
      <c r="A10" s="6">
        <v>5</v>
      </c>
      <c r="B10" s="3" t="s">
        <v>85</v>
      </c>
      <c r="C10" s="78" t="s">
        <v>218</v>
      </c>
      <c r="D10" s="79"/>
    </row>
    <row r="11" spans="1:4" s="2" customFormat="1" ht="14.25" x14ac:dyDescent="0.2">
      <c r="A11" s="6">
        <v>6</v>
      </c>
      <c r="B11" s="3" t="s">
        <v>2</v>
      </c>
      <c r="C11" s="78" t="s">
        <v>219</v>
      </c>
      <c r="D11" s="79"/>
    </row>
    <row r="12" spans="1:4" s="2" customFormat="1" ht="14.25" x14ac:dyDescent="0.2">
      <c r="A12" s="6">
        <v>7</v>
      </c>
      <c r="B12" s="3" t="s">
        <v>3</v>
      </c>
      <c r="C12" s="78" t="s">
        <v>220</v>
      </c>
      <c r="D12" s="79"/>
    </row>
    <row r="13" spans="1:4" s="2" customFormat="1" ht="14.25" x14ac:dyDescent="0.2">
      <c r="A13" s="6">
        <v>8</v>
      </c>
      <c r="B13" s="3" t="s">
        <v>4</v>
      </c>
      <c r="C13" s="28" t="s">
        <v>221</v>
      </c>
      <c r="D13" s="16"/>
    </row>
    <row r="14" spans="1:4" s="2" customFormat="1" ht="14.25" x14ac:dyDescent="0.2">
      <c r="A14" s="6">
        <v>9</v>
      </c>
      <c r="B14" s="3" t="s">
        <v>86</v>
      </c>
      <c r="C14" s="80">
        <v>50000000</v>
      </c>
      <c r="D14" s="81"/>
    </row>
    <row r="15" spans="1:4" s="2" customFormat="1" ht="14.25" x14ac:dyDescent="0.2">
      <c r="A15" s="6">
        <v>10</v>
      </c>
      <c r="B15" s="3" t="s">
        <v>5</v>
      </c>
      <c r="C15" s="82" t="s">
        <v>235</v>
      </c>
      <c r="D15" s="83"/>
    </row>
    <row r="16" spans="1:4" s="2" customFormat="1" ht="14.25" x14ac:dyDescent="0.2">
      <c r="A16" s="6">
        <v>11</v>
      </c>
      <c r="B16" s="3" t="s">
        <v>87</v>
      </c>
      <c r="C16" s="15" t="s">
        <v>104</v>
      </c>
      <c r="D16" s="16"/>
    </row>
    <row r="17" spans="1:7" s="27" customFormat="1" ht="62.45" customHeight="1" x14ac:dyDescent="0.25">
      <c r="A17" s="23">
        <v>12</v>
      </c>
      <c r="B17" s="24" t="s">
        <v>6</v>
      </c>
      <c r="C17" s="66" t="s">
        <v>234</v>
      </c>
      <c r="D17" s="67"/>
    </row>
    <row r="18" spans="1:7" s="2" customFormat="1" ht="38.450000000000003" customHeight="1" x14ac:dyDescent="0.2">
      <c r="A18" s="6">
        <v>13</v>
      </c>
      <c r="B18" s="3" t="s">
        <v>88</v>
      </c>
      <c r="C18" s="64" t="s">
        <v>224</v>
      </c>
      <c r="D18" s="65"/>
    </row>
    <row r="19" spans="1:7" s="2" customFormat="1" ht="14.25" x14ac:dyDescent="0.2">
      <c r="A19" s="6">
        <v>14</v>
      </c>
      <c r="B19" s="3" t="s">
        <v>89</v>
      </c>
      <c r="C19" s="78" t="s">
        <v>31</v>
      </c>
      <c r="D19" s="79"/>
    </row>
    <row r="20" spans="1:7" s="27" customFormat="1" ht="60" customHeight="1" x14ac:dyDescent="0.25">
      <c r="A20" s="23">
        <v>15</v>
      </c>
      <c r="B20" s="24" t="s">
        <v>90</v>
      </c>
      <c r="C20" s="66" t="s">
        <v>268</v>
      </c>
      <c r="D20" s="67"/>
    </row>
    <row r="21" spans="1:7" s="2" customFormat="1" ht="14.25" x14ac:dyDescent="0.2">
      <c r="A21" s="6">
        <v>16</v>
      </c>
      <c r="B21" s="3" t="s">
        <v>91</v>
      </c>
      <c r="C21" s="64" t="s">
        <v>308</v>
      </c>
      <c r="D21" s="65"/>
    </row>
    <row r="22" spans="1:7" s="27" customFormat="1" ht="90.6" customHeight="1" x14ac:dyDescent="0.25">
      <c r="A22" s="23">
        <v>17</v>
      </c>
      <c r="B22" s="24" t="s">
        <v>7</v>
      </c>
      <c r="C22" s="66" t="s">
        <v>225</v>
      </c>
      <c r="D22" s="67"/>
    </row>
    <row r="23" spans="1:7" s="2" customFormat="1" ht="14.25" x14ac:dyDescent="0.2">
      <c r="A23" s="6">
        <v>18</v>
      </c>
      <c r="B23" s="3" t="s">
        <v>92</v>
      </c>
      <c r="C23" s="84">
        <v>7486329.7000000002</v>
      </c>
      <c r="D23" s="69"/>
      <c r="G23" s="40"/>
    </row>
    <row r="24" spans="1:7" s="2" customFormat="1" ht="14.25" x14ac:dyDescent="0.2">
      <c r="A24" s="6">
        <v>19</v>
      </c>
      <c r="B24" s="3" t="s">
        <v>93</v>
      </c>
      <c r="C24" s="84">
        <v>1488484.22</v>
      </c>
      <c r="D24" s="69"/>
      <c r="G24" s="40"/>
    </row>
    <row r="25" spans="1:7" s="2" customFormat="1" ht="14.25" x14ac:dyDescent="0.2">
      <c r="A25" s="6">
        <v>20</v>
      </c>
      <c r="B25" s="3" t="s">
        <v>103</v>
      </c>
      <c r="C25" s="76">
        <v>0</v>
      </c>
      <c r="D25" s="77"/>
    </row>
    <row r="26" spans="1:7" s="2" customFormat="1" ht="31.15" customHeight="1" x14ac:dyDescent="0.2">
      <c r="A26" s="6">
        <v>21</v>
      </c>
      <c r="B26" s="7" t="s">
        <v>8</v>
      </c>
      <c r="C26" s="64" t="s">
        <v>256</v>
      </c>
      <c r="D26" s="65"/>
    </row>
    <row r="27" spans="1:7" s="2" customFormat="1" ht="14.25" x14ac:dyDescent="0.2">
      <c r="A27" s="6">
        <v>22</v>
      </c>
      <c r="B27" s="3" t="s">
        <v>94</v>
      </c>
      <c r="C27" s="76">
        <v>17914780.899999999</v>
      </c>
      <c r="D27" s="77"/>
    </row>
    <row r="28" spans="1:7" s="2" customFormat="1" ht="14.25" x14ac:dyDescent="0.2">
      <c r="A28" s="6">
        <v>23</v>
      </c>
      <c r="B28" s="3" t="s">
        <v>95</v>
      </c>
      <c r="C28" s="76">
        <v>5469946.8899999997</v>
      </c>
      <c r="D28" s="77"/>
    </row>
    <row r="29" spans="1:7" s="2" customFormat="1" ht="14.25" x14ac:dyDescent="0.2">
      <c r="A29" s="6">
        <v>24</v>
      </c>
      <c r="B29" s="3" t="s">
        <v>96</v>
      </c>
      <c r="C29" s="15"/>
      <c r="D29" s="16"/>
    </row>
    <row r="30" spans="1:7" s="2" customFormat="1" ht="15.6" customHeight="1" x14ac:dyDescent="0.2">
      <c r="A30" s="6">
        <v>25</v>
      </c>
      <c r="B30" s="3" t="s">
        <v>97</v>
      </c>
      <c r="C30" s="72">
        <v>44039627.219999999</v>
      </c>
      <c r="D30" s="73"/>
    </row>
    <row r="31" spans="1:7" s="2" customFormat="1" ht="14.25" x14ac:dyDescent="0.2">
      <c r="A31" s="6">
        <v>26</v>
      </c>
      <c r="B31" s="3" t="s">
        <v>102</v>
      </c>
      <c r="C31" s="15"/>
      <c r="D31" s="17">
        <v>5960372.7800000012</v>
      </c>
    </row>
    <row r="32" spans="1:7" s="2" customFormat="1" ht="15.6" customHeight="1" x14ac:dyDescent="0.2">
      <c r="A32" s="6">
        <v>27</v>
      </c>
      <c r="B32" s="3" t="s">
        <v>98</v>
      </c>
      <c r="C32" s="74">
        <f>C30-C27</f>
        <v>26124846.32</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78.599999999999994" customHeight="1" x14ac:dyDescent="0.2">
      <c r="A39" s="6"/>
      <c r="B39" s="4"/>
      <c r="C39" s="64" t="s">
        <v>169</v>
      </c>
      <c r="D39" s="65"/>
    </row>
    <row r="40" spans="1:6" s="33" customFormat="1" ht="40.9" customHeight="1" x14ac:dyDescent="0.25">
      <c r="A40" s="23">
        <v>34</v>
      </c>
      <c r="B40" s="32" t="s">
        <v>72</v>
      </c>
      <c r="C40" s="66" t="s">
        <v>170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328</v>
      </c>
    </row>
    <row r="51" spans="2:4" x14ac:dyDescent="0.2">
      <c r="B51" s="10" t="s">
        <v>329</v>
      </c>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F53"/>
  <sheetViews>
    <sheetView showGridLines="0" topLeftCell="A37" zoomScaleNormal="100" workbookViewId="0">
      <selection activeCell="I65" sqref="I65"/>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5" width="9" style="1"/>
    <col min="6" max="6" width="12.625" style="1" bestFit="1" customWidth="1"/>
    <col min="7"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222</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217</v>
      </c>
      <c r="D9" s="16"/>
    </row>
    <row r="10" spans="1:4" s="2" customFormat="1" ht="14.25" x14ac:dyDescent="0.2">
      <c r="A10" s="6">
        <v>5</v>
      </c>
      <c r="B10" s="3" t="s">
        <v>85</v>
      </c>
      <c r="C10" s="78" t="s">
        <v>218</v>
      </c>
      <c r="D10" s="79"/>
    </row>
    <row r="11" spans="1:4" s="2" customFormat="1" ht="14.25" x14ac:dyDescent="0.2">
      <c r="A11" s="6">
        <v>6</v>
      </c>
      <c r="B11" s="3" t="s">
        <v>2</v>
      </c>
      <c r="C11" s="78" t="s">
        <v>219</v>
      </c>
      <c r="D11" s="79"/>
    </row>
    <row r="12" spans="1:4" s="2" customFormat="1" ht="14.25" x14ac:dyDescent="0.2">
      <c r="A12" s="6">
        <v>7</v>
      </c>
      <c r="B12" s="3" t="s">
        <v>3</v>
      </c>
      <c r="C12" s="78" t="s">
        <v>220</v>
      </c>
      <c r="D12" s="79"/>
    </row>
    <row r="13" spans="1:4" s="2" customFormat="1" ht="14.25" x14ac:dyDescent="0.2">
      <c r="A13" s="6">
        <v>8</v>
      </c>
      <c r="B13" s="3" t="s">
        <v>4</v>
      </c>
      <c r="C13" s="28" t="s">
        <v>221</v>
      </c>
      <c r="D13" s="16"/>
    </row>
    <row r="14" spans="1:4" s="2" customFormat="1" ht="14.25" x14ac:dyDescent="0.2">
      <c r="A14" s="6">
        <v>9</v>
      </c>
      <c r="B14" s="3" t="s">
        <v>86</v>
      </c>
      <c r="C14" s="80">
        <v>185000000</v>
      </c>
      <c r="D14" s="81"/>
    </row>
    <row r="15" spans="1:4" s="2" customFormat="1" ht="14.25" x14ac:dyDescent="0.2">
      <c r="A15" s="6">
        <v>10</v>
      </c>
      <c r="B15" s="3" t="s">
        <v>5</v>
      </c>
      <c r="C15" s="82" t="s">
        <v>243</v>
      </c>
      <c r="D15" s="83"/>
    </row>
    <row r="16" spans="1:4" s="2" customFormat="1" ht="14.25" x14ac:dyDescent="0.2">
      <c r="A16" s="6">
        <v>11</v>
      </c>
      <c r="B16" s="3" t="s">
        <v>87</v>
      </c>
      <c r="C16" s="15" t="s">
        <v>104</v>
      </c>
      <c r="D16" s="16"/>
    </row>
    <row r="17" spans="1:6" s="27" customFormat="1" ht="62.45" customHeight="1" x14ac:dyDescent="0.25">
      <c r="A17" s="23">
        <v>12</v>
      </c>
      <c r="B17" s="24" t="s">
        <v>6</v>
      </c>
      <c r="C17" s="66" t="s">
        <v>223</v>
      </c>
      <c r="D17" s="67"/>
    </row>
    <row r="18" spans="1:6" s="2" customFormat="1" ht="38.450000000000003" customHeight="1" x14ac:dyDescent="0.2">
      <c r="A18" s="6">
        <v>13</v>
      </c>
      <c r="B18" s="3" t="s">
        <v>88</v>
      </c>
      <c r="C18" s="64" t="s">
        <v>224</v>
      </c>
      <c r="D18" s="65"/>
    </row>
    <row r="19" spans="1:6" s="2" customFormat="1" ht="14.25" x14ac:dyDescent="0.2">
      <c r="A19" s="6">
        <v>14</v>
      </c>
      <c r="B19" s="3" t="s">
        <v>89</v>
      </c>
      <c r="C19" s="78" t="s">
        <v>31</v>
      </c>
      <c r="D19" s="79"/>
    </row>
    <row r="20" spans="1:6" s="27" customFormat="1" ht="60" customHeight="1" x14ac:dyDescent="0.25">
      <c r="A20" s="23">
        <v>15</v>
      </c>
      <c r="B20" s="24" t="s">
        <v>90</v>
      </c>
      <c r="C20" s="66" t="s">
        <v>268</v>
      </c>
      <c r="D20" s="67"/>
    </row>
    <row r="21" spans="1:6" s="2" customFormat="1" ht="14.25" x14ac:dyDescent="0.2">
      <c r="A21" s="6">
        <v>16</v>
      </c>
      <c r="B21" s="3" t="s">
        <v>91</v>
      </c>
      <c r="C21" s="64" t="s">
        <v>308</v>
      </c>
      <c r="D21" s="65"/>
    </row>
    <row r="22" spans="1:6" s="27" customFormat="1" ht="90.6" customHeight="1" x14ac:dyDescent="0.25">
      <c r="A22" s="23">
        <v>17</v>
      </c>
      <c r="B22" s="24" t="s">
        <v>7</v>
      </c>
      <c r="C22" s="66" t="s">
        <v>225</v>
      </c>
      <c r="D22" s="67"/>
    </row>
    <row r="23" spans="1:6" s="2" customFormat="1" ht="14.25" x14ac:dyDescent="0.2">
      <c r="A23" s="6">
        <v>18</v>
      </c>
      <c r="B23" s="3" t="s">
        <v>92</v>
      </c>
      <c r="C23" s="84">
        <v>19091044.440000001</v>
      </c>
      <c r="D23" s="69"/>
      <c r="F23" s="40"/>
    </row>
    <row r="24" spans="1:6" s="2" customFormat="1" ht="14.25" x14ac:dyDescent="0.2">
      <c r="A24" s="6">
        <v>19</v>
      </c>
      <c r="B24" s="3" t="s">
        <v>93</v>
      </c>
      <c r="C24" s="84">
        <v>6800845.9400000004</v>
      </c>
      <c r="D24" s="69"/>
    </row>
    <row r="25" spans="1:6" s="2" customFormat="1" ht="14.25" x14ac:dyDescent="0.2">
      <c r="A25" s="6">
        <v>20</v>
      </c>
      <c r="B25" s="3" t="s">
        <v>103</v>
      </c>
      <c r="C25" s="76">
        <v>0</v>
      </c>
      <c r="D25" s="77"/>
    </row>
    <row r="26" spans="1:6" s="2" customFormat="1" ht="29.45" customHeight="1" x14ac:dyDescent="0.2">
      <c r="A26" s="6">
        <v>21</v>
      </c>
      <c r="B26" s="7" t="s">
        <v>8</v>
      </c>
      <c r="C26" s="64" t="s">
        <v>257</v>
      </c>
      <c r="D26" s="65"/>
    </row>
    <row r="27" spans="1:6" s="2" customFormat="1" ht="14.25" x14ac:dyDescent="0.2">
      <c r="A27" s="6">
        <v>22</v>
      </c>
      <c r="B27" s="3" t="s">
        <v>94</v>
      </c>
      <c r="C27" s="76">
        <v>45272262.450000003</v>
      </c>
      <c r="D27" s="77"/>
    </row>
    <row r="28" spans="1:6" s="2" customFormat="1" ht="14.25" x14ac:dyDescent="0.2">
      <c r="A28" s="6">
        <v>23</v>
      </c>
      <c r="B28" s="3" t="s">
        <v>95</v>
      </c>
      <c r="C28" s="76">
        <v>21681448.050000001</v>
      </c>
      <c r="D28" s="77"/>
      <c r="F28" s="40"/>
    </row>
    <row r="29" spans="1:6" s="2" customFormat="1" ht="14.25" x14ac:dyDescent="0.2">
      <c r="A29" s="6">
        <v>24</v>
      </c>
      <c r="B29" s="3" t="s">
        <v>96</v>
      </c>
      <c r="C29" s="15"/>
      <c r="D29" s="16"/>
      <c r="F29" s="43"/>
    </row>
    <row r="30" spans="1:6" s="2" customFormat="1" ht="15.6" customHeight="1" x14ac:dyDescent="0.2">
      <c r="A30" s="6">
        <v>25</v>
      </c>
      <c r="B30" s="3" t="s">
        <v>97</v>
      </c>
      <c r="C30" s="72">
        <v>171826966.21000001</v>
      </c>
      <c r="D30" s="73"/>
    </row>
    <row r="31" spans="1:6" s="2" customFormat="1" ht="14.25" x14ac:dyDescent="0.2">
      <c r="A31" s="6">
        <v>26</v>
      </c>
      <c r="B31" s="3" t="s">
        <v>102</v>
      </c>
      <c r="C31" s="15"/>
      <c r="D31" s="17">
        <v>0</v>
      </c>
    </row>
    <row r="32" spans="1:6" s="2" customFormat="1" ht="15.6" customHeight="1" x14ac:dyDescent="0.2">
      <c r="A32" s="6">
        <v>27</v>
      </c>
      <c r="B32" s="3" t="s">
        <v>98</v>
      </c>
      <c r="C32" s="74">
        <f>C30-C27</f>
        <v>126554703.76000001</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226</v>
      </c>
      <c r="D38" s="65"/>
    </row>
    <row r="39" spans="1:6" s="2" customFormat="1" ht="78.599999999999994" customHeight="1" x14ac:dyDescent="0.2">
      <c r="A39" s="6"/>
      <c r="B39" s="4"/>
      <c r="C39" s="64" t="s">
        <v>169</v>
      </c>
      <c r="D39" s="65"/>
    </row>
    <row r="40" spans="1:6" s="33" customFormat="1" ht="40.9" customHeight="1" x14ac:dyDescent="0.25">
      <c r="A40" s="23">
        <v>34</v>
      </c>
      <c r="B40" s="32" t="s">
        <v>72</v>
      </c>
      <c r="C40" s="66" t="s">
        <v>170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328</v>
      </c>
    </row>
    <row r="51" spans="2:4" x14ac:dyDescent="0.2">
      <c r="B51" s="10" t="s">
        <v>329</v>
      </c>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F54"/>
  <sheetViews>
    <sheetView showGridLines="0" topLeftCell="A40" zoomScaleNormal="100" workbookViewId="0">
      <selection activeCell="B50" sqref="B50:B51"/>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74</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78" t="s">
        <v>165</v>
      </c>
      <c r="D10" s="79"/>
    </row>
    <row r="11" spans="1:4" s="2" customFormat="1" ht="14.25" x14ac:dyDescent="0.2">
      <c r="A11" s="6">
        <v>6</v>
      </c>
      <c r="B11" s="3" t="s">
        <v>2</v>
      </c>
      <c r="C11" s="78" t="s">
        <v>166</v>
      </c>
      <c r="D11" s="79"/>
    </row>
    <row r="12" spans="1:4" s="2" customFormat="1" ht="14.25" x14ac:dyDescent="0.2">
      <c r="A12" s="6">
        <v>7</v>
      </c>
      <c r="B12" s="3" t="s">
        <v>3</v>
      </c>
      <c r="C12" s="78" t="s">
        <v>70</v>
      </c>
      <c r="D12" s="79"/>
    </row>
    <row r="13" spans="1:4" s="2" customFormat="1" ht="14.25" x14ac:dyDescent="0.2">
      <c r="A13" s="6">
        <v>8</v>
      </c>
      <c r="B13" s="3" t="s">
        <v>4</v>
      </c>
      <c r="C13" s="28" t="s">
        <v>167</v>
      </c>
      <c r="D13" s="16"/>
    </row>
    <row r="14" spans="1:4" s="2" customFormat="1" ht="14.25" x14ac:dyDescent="0.2">
      <c r="A14" s="6">
        <v>9</v>
      </c>
      <c r="B14" s="3" t="s">
        <v>86</v>
      </c>
      <c r="C14" s="80">
        <v>160850000</v>
      </c>
      <c r="D14" s="81"/>
    </row>
    <row r="15" spans="1:4" s="2" customFormat="1" ht="14.25" x14ac:dyDescent="0.2">
      <c r="A15" s="6">
        <v>10</v>
      </c>
      <c r="B15" s="3" t="s">
        <v>5</v>
      </c>
      <c r="C15" s="82" t="s">
        <v>71</v>
      </c>
      <c r="D15" s="83"/>
    </row>
    <row r="16" spans="1:4" s="2" customFormat="1" ht="14.25" x14ac:dyDescent="0.2">
      <c r="A16" s="6">
        <v>11</v>
      </c>
      <c r="B16" s="3" t="s">
        <v>87</v>
      </c>
      <c r="C16" s="15" t="s">
        <v>104</v>
      </c>
      <c r="D16" s="16"/>
    </row>
    <row r="17" spans="1:4" s="27" customFormat="1" ht="62.45" customHeight="1" x14ac:dyDescent="0.25">
      <c r="A17" s="23">
        <v>12</v>
      </c>
      <c r="B17" s="24" t="s">
        <v>6</v>
      </c>
      <c r="C17" s="66" t="s">
        <v>172</v>
      </c>
      <c r="D17" s="67"/>
    </row>
    <row r="18" spans="1:4" s="2" customFormat="1" ht="38.450000000000003" customHeight="1" x14ac:dyDescent="0.2">
      <c r="A18" s="6">
        <v>13</v>
      </c>
      <c r="B18" s="3" t="s">
        <v>88</v>
      </c>
      <c r="C18" s="64" t="s">
        <v>198</v>
      </c>
      <c r="D18" s="65"/>
    </row>
    <row r="19" spans="1:4" s="2" customFormat="1" ht="14.25" x14ac:dyDescent="0.2">
      <c r="A19" s="6">
        <v>14</v>
      </c>
      <c r="B19" s="3" t="s">
        <v>89</v>
      </c>
      <c r="C19" s="78" t="s">
        <v>19</v>
      </c>
      <c r="D19" s="79"/>
    </row>
    <row r="20" spans="1:4" s="27" customFormat="1" ht="60" customHeight="1" x14ac:dyDescent="0.25">
      <c r="A20" s="23">
        <v>15</v>
      </c>
      <c r="B20" s="24" t="s">
        <v>90</v>
      </c>
      <c r="C20" s="66" t="s">
        <v>268</v>
      </c>
      <c r="D20" s="67"/>
    </row>
    <row r="21" spans="1:4" s="2" customFormat="1" ht="14.25" x14ac:dyDescent="0.2">
      <c r="A21" s="6">
        <v>16</v>
      </c>
      <c r="B21" s="3" t="s">
        <v>91</v>
      </c>
      <c r="C21" s="76">
        <v>0</v>
      </c>
      <c r="D21" s="77"/>
    </row>
    <row r="22" spans="1:4" s="27" customFormat="1" ht="90.6" customHeight="1" x14ac:dyDescent="0.25">
      <c r="A22" s="23">
        <v>17</v>
      </c>
      <c r="B22" s="24" t="s">
        <v>7</v>
      </c>
      <c r="C22" s="66" t="s">
        <v>173</v>
      </c>
      <c r="D22" s="67"/>
    </row>
    <row r="23" spans="1:4" s="2" customFormat="1" ht="14.25" x14ac:dyDescent="0.2">
      <c r="A23" s="6">
        <v>18</v>
      </c>
      <c r="B23" s="3" t="s">
        <v>92</v>
      </c>
      <c r="C23" s="84">
        <v>32388258.079999998</v>
      </c>
      <c r="D23" s="69"/>
    </row>
    <row r="24" spans="1:4" s="2" customFormat="1" ht="14.25" x14ac:dyDescent="0.2">
      <c r="A24" s="6">
        <v>19</v>
      </c>
      <c r="B24" s="3" t="s">
        <v>93</v>
      </c>
      <c r="C24" s="84">
        <v>1415322.51</v>
      </c>
      <c r="D24" s="69"/>
    </row>
    <row r="25" spans="1:4" s="2" customFormat="1" ht="14.25" x14ac:dyDescent="0.2">
      <c r="A25" s="6">
        <v>20</v>
      </c>
      <c r="B25" s="3" t="s">
        <v>103</v>
      </c>
      <c r="C25" s="76">
        <v>0</v>
      </c>
      <c r="D25" s="77"/>
    </row>
    <row r="26" spans="1:4" s="2" customFormat="1" ht="14.25" x14ac:dyDescent="0.2">
      <c r="A26" s="6">
        <v>21</v>
      </c>
      <c r="B26" s="7" t="s">
        <v>8</v>
      </c>
      <c r="C26" s="94" t="s">
        <v>179</v>
      </c>
      <c r="D26" s="95"/>
    </row>
    <row r="27" spans="1:4" s="2" customFormat="1" ht="14.25" x14ac:dyDescent="0.2">
      <c r="A27" s="6">
        <v>22</v>
      </c>
      <c r="B27" s="3" t="s">
        <v>94</v>
      </c>
      <c r="C27" s="76">
        <v>152686499.56</v>
      </c>
      <c r="D27" s="77"/>
    </row>
    <row r="28" spans="1:4" s="2" customFormat="1" ht="14.25" x14ac:dyDescent="0.2">
      <c r="A28" s="6">
        <v>23</v>
      </c>
      <c r="B28" s="3" t="s">
        <v>95</v>
      </c>
      <c r="C28" s="76">
        <v>23645658.16</v>
      </c>
      <c r="D28" s="77"/>
    </row>
    <row r="29" spans="1:4" s="2" customFormat="1" ht="14.25" x14ac:dyDescent="0.2">
      <c r="A29" s="6">
        <v>24</v>
      </c>
      <c r="B29" s="3" t="s">
        <v>96</v>
      </c>
      <c r="C29" s="15"/>
      <c r="D29" s="16"/>
    </row>
    <row r="30" spans="1:4" s="2" customFormat="1" ht="15.6" customHeight="1" x14ac:dyDescent="0.2">
      <c r="A30" s="6">
        <v>25</v>
      </c>
      <c r="B30" s="3" t="s">
        <v>97</v>
      </c>
      <c r="C30" s="72">
        <v>160783564</v>
      </c>
      <c r="D30" s="73"/>
    </row>
    <row r="31" spans="1:4" s="2" customFormat="1" ht="14.25" x14ac:dyDescent="0.2">
      <c r="A31" s="6">
        <v>26</v>
      </c>
      <c r="B31" s="3" t="s">
        <v>102</v>
      </c>
      <c r="C31" s="15"/>
      <c r="D31" s="17">
        <v>0</v>
      </c>
    </row>
    <row r="32" spans="1:4" s="2" customFormat="1" ht="15.6" customHeight="1" x14ac:dyDescent="0.2">
      <c r="A32" s="6">
        <v>27</v>
      </c>
      <c r="B32" s="3" t="s">
        <v>98</v>
      </c>
      <c r="C32" s="74">
        <f>C30-C27</f>
        <v>8097064.4399999976</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168</v>
      </c>
      <c r="D38" s="65"/>
    </row>
    <row r="39" spans="1:6" s="2" customFormat="1" ht="78.599999999999994" customHeight="1" x14ac:dyDescent="0.2">
      <c r="A39" s="6"/>
      <c r="B39" s="4"/>
      <c r="C39" s="64" t="s">
        <v>169</v>
      </c>
      <c r="D39" s="65"/>
    </row>
    <row r="40" spans="1:6" s="33" customFormat="1" ht="40.9" customHeight="1" x14ac:dyDescent="0.25">
      <c r="A40" s="23">
        <v>34</v>
      </c>
      <c r="B40" s="32" t="s">
        <v>72</v>
      </c>
      <c r="C40" s="66" t="s">
        <v>170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328</v>
      </c>
    </row>
    <row r="51" spans="2:4" x14ac:dyDescent="0.2">
      <c r="B51" s="10" t="s">
        <v>329</v>
      </c>
    </row>
    <row r="52" spans="2:4" s="2" customFormat="1" x14ac:dyDescent="0.2">
      <c r="D52" s="1"/>
    </row>
    <row r="53" spans="2:4" s="2" customFormat="1" x14ac:dyDescent="0.2">
      <c r="D53" s="1"/>
    </row>
    <row r="54" spans="2:4" s="2" customFormat="1" x14ac:dyDescent="0.2">
      <c r="D54" s="1"/>
    </row>
  </sheetData>
  <mergeCells count="26">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60"/>
  <sheetViews>
    <sheetView showGridLines="0" topLeftCell="A43" workbookViewId="0">
      <selection activeCell="H77" sqref="H77"/>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5" width="9" style="1"/>
    <col min="6" max="6" width="12.625" style="1" bestFit="1" customWidth="1"/>
    <col min="7" max="16384" width="9" style="1"/>
  </cols>
  <sheetData>
    <row r="1" spans="1:4" x14ac:dyDescent="0.2">
      <c r="A1" s="89" t="s">
        <v>0</v>
      </c>
      <c r="B1" s="89"/>
      <c r="C1" s="89"/>
      <c r="D1" s="89"/>
    </row>
    <row r="2" spans="1:4" x14ac:dyDescent="0.2">
      <c r="A2" s="89" t="s">
        <v>76</v>
      </c>
      <c r="B2" s="89"/>
      <c r="C2" s="89"/>
      <c r="D2" s="89"/>
    </row>
    <row r="5" spans="1:4" ht="45" x14ac:dyDescent="0.25">
      <c r="A5" s="26" t="s">
        <v>78</v>
      </c>
      <c r="B5" s="8" t="s">
        <v>1</v>
      </c>
      <c r="C5" s="90" t="s">
        <v>73</v>
      </c>
      <c r="D5" s="91"/>
    </row>
    <row r="6" spans="1:4" s="2" customFormat="1" ht="14.25" x14ac:dyDescent="0.2">
      <c r="A6" s="6">
        <v>1</v>
      </c>
      <c r="B6" s="3" t="s">
        <v>77</v>
      </c>
      <c r="C6" s="15" t="s">
        <v>80</v>
      </c>
      <c r="D6" s="16"/>
    </row>
    <row r="7" spans="1:4" s="2" customFormat="1" ht="14.25" x14ac:dyDescent="0.2">
      <c r="A7" s="6">
        <v>2</v>
      </c>
      <c r="B7" s="3" t="s">
        <v>81</v>
      </c>
      <c r="C7" s="46" t="str">
        <f>'DBP TL 7'!C7</f>
        <v>December 31,2022</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78" t="s">
        <v>165</v>
      </c>
      <c r="D10" s="79"/>
    </row>
    <row r="11" spans="1:4" s="2" customFormat="1" ht="14.25" x14ac:dyDescent="0.2">
      <c r="A11" s="6">
        <v>6</v>
      </c>
      <c r="B11" s="3" t="s">
        <v>2</v>
      </c>
      <c r="C11" s="78" t="s">
        <v>166</v>
      </c>
      <c r="D11" s="79"/>
    </row>
    <row r="12" spans="1:4" s="2" customFormat="1" ht="14.25" x14ac:dyDescent="0.2">
      <c r="A12" s="6">
        <v>7</v>
      </c>
      <c r="B12" s="3" t="s">
        <v>3</v>
      </c>
      <c r="C12" s="78" t="s">
        <v>70</v>
      </c>
      <c r="D12" s="79"/>
    </row>
    <row r="13" spans="1:4" s="2" customFormat="1" ht="14.25" x14ac:dyDescent="0.2">
      <c r="A13" s="6">
        <v>8</v>
      </c>
      <c r="B13" s="3" t="s">
        <v>4</v>
      </c>
      <c r="C13" s="28" t="s">
        <v>167</v>
      </c>
      <c r="D13" s="16"/>
    </row>
    <row r="14" spans="1:4" s="2" customFormat="1" ht="14.25" x14ac:dyDescent="0.2">
      <c r="A14" s="6">
        <v>9</v>
      </c>
      <c r="B14" s="3" t="s">
        <v>86</v>
      </c>
      <c r="C14" s="80">
        <v>189150000</v>
      </c>
      <c r="D14" s="81"/>
    </row>
    <row r="15" spans="1:4" s="2" customFormat="1" ht="14.25" x14ac:dyDescent="0.2">
      <c r="A15" s="6">
        <v>10</v>
      </c>
      <c r="B15" s="3" t="s">
        <v>5</v>
      </c>
      <c r="C15" s="82" t="s">
        <v>75</v>
      </c>
      <c r="D15" s="83"/>
    </row>
    <row r="16" spans="1:4" s="2" customFormat="1" ht="14.25" x14ac:dyDescent="0.2">
      <c r="A16" s="6">
        <v>11</v>
      </c>
      <c r="B16" s="3" t="s">
        <v>87</v>
      </c>
      <c r="C16" s="15" t="s">
        <v>104</v>
      </c>
      <c r="D16" s="16"/>
    </row>
    <row r="17" spans="1:7" s="27" customFormat="1" ht="46.9" customHeight="1" x14ac:dyDescent="0.25">
      <c r="A17" s="23">
        <v>12</v>
      </c>
      <c r="B17" s="24" t="s">
        <v>6</v>
      </c>
      <c r="C17" s="66" t="s">
        <v>171</v>
      </c>
      <c r="D17" s="67"/>
    </row>
    <row r="18" spans="1:7" s="2" customFormat="1" ht="36" customHeight="1" x14ac:dyDescent="0.2">
      <c r="A18" s="6">
        <v>13</v>
      </c>
      <c r="B18" s="3" t="s">
        <v>88</v>
      </c>
      <c r="C18" s="64" t="s">
        <v>198</v>
      </c>
      <c r="D18" s="65"/>
    </row>
    <row r="19" spans="1:7" s="2" customFormat="1" ht="14.25" x14ac:dyDescent="0.2">
      <c r="A19" s="6">
        <v>14</v>
      </c>
      <c r="B19" s="3" t="s">
        <v>89</v>
      </c>
      <c r="C19" s="78" t="s">
        <v>26</v>
      </c>
      <c r="D19" s="79"/>
    </row>
    <row r="20" spans="1:7" s="27" customFormat="1" ht="28.15" customHeight="1" x14ac:dyDescent="0.25">
      <c r="A20" s="23">
        <v>15</v>
      </c>
      <c r="B20" s="24" t="s">
        <v>90</v>
      </c>
      <c r="C20" s="66" t="s">
        <v>268</v>
      </c>
      <c r="D20" s="67"/>
    </row>
    <row r="21" spans="1:7" s="2" customFormat="1" ht="14.25" x14ac:dyDescent="0.2">
      <c r="A21" s="6">
        <v>16</v>
      </c>
      <c r="B21" s="3" t="s">
        <v>91</v>
      </c>
      <c r="C21" s="76">
        <v>0</v>
      </c>
      <c r="D21" s="77"/>
    </row>
    <row r="22" spans="1:7" s="27" customFormat="1" ht="90.6" customHeight="1" x14ac:dyDescent="0.25">
      <c r="A22" s="23">
        <v>17</v>
      </c>
      <c r="B22" s="24" t="s">
        <v>7</v>
      </c>
      <c r="C22" s="66" t="s">
        <v>162</v>
      </c>
      <c r="D22" s="67"/>
    </row>
    <row r="23" spans="1:7" s="2" customFormat="1" ht="14.25" x14ac:dyDescent="0.2">
      <c r="A23" s="6">
        <v>18</v>
      </c>
      <c r="B23" s="3" t="s">
        <v>92</v>
      </c>
      <c r="C23" s="84">
        <v>26005924.239999998</v>
      </c>
      <c r="D23" s="69"/>
    </row>
    <row r="24" spans="1:7" s="2" customFormat="1" ht="14.25" x14ac:dyDescent="0.2">
      <c r="A24" s="6">
        <v>19</v>
      </c>
      <c r="B24" s="3" t="s">
        <v>93</v>
      </c>
      <c r="C24" s="84">
        <v>4388054.41</v>
      </c>
      <c r="D24" s="69"/>
    </row>
    <row r="25" spans="1:7" s="2" customFormat="1" ht="14.25" x14ac:dyDescent="0.2">
      <c r="A25" s="6">
        <v>20</v>
      </c>
      <c r="B25" s="3" t="s">
        <v>103</v>
      </c>
      <c r="C25" s="76">
        <v>0</v>
      </c>
      <c r="D25" s="77"/>
    </row>
    <row r="26" spans="1:7" s="2" customFormat="1" ht="14.25" x14ac:dyDescent="0.2">
      <c r="A26" s="6">
        <v>21</v>
      </c>
      <c r="B26" s="7" t="s">
        <v>8</v>
      </c>
      <c r="C26" s="94" t="s">
        <v>208</v>
      </c>
      <c r="D26" s="95"/>
      <c r="G26" s="40"/>
    </row>
    <row r="27" spans="1:7" s="2" customFormat="1" ht="14.25" x14ac:dyDescent="0.2">
      <c r="A27" s="6">
        <v>22</v>
      </c>
      <c r="B27" s="3" t="s">
        <v>94</v>
      </c>
      <c r="C27" s="76">
        <v>101062708.31999999</v>
      </c>
      <c r="D27" s="77"/>
    </row>
    <row r="28" spans="1:7" s="2" customFormat="1" ht="14.25" x14ac:dyDescent="0.2">
      <c r="A28" s="6">
        <v>23</v>
      </c>
      <c r="B28" s="3" t="s">
        <v>95</v>
      </c>
      <c r="C28" s="76">
        <v>27788116.920000002</v>
      </c>
      <c r="D28" s="77"/>
      <c r="F28" s="40"/>
    </row>
    <row r="29" spans="1:7" s="2" customFormat="1" ht="14.25" x14ac:dyDescent="0.2">
      <c r="A29" s="6">
        <v>24</v>
      </c>
      <c r="B29" s="3" t="s">
        <v>96</v>
      </c>
      <c r="C29" s="15"/>
      <c r="D29" s="16"/>
    </row>
    <row r="30" spans="1:7" s="2" customFormat="1" ht="15.6" customHeight="1" x14ac:dyDescent="0.2">
      <c r="A30" s="6">
        <v>25</v>
      </c>
      <c r="B30" s="3" t="s">
        <v>97</v>
      </c>
      <c r="C30" s="72">
        <f>120862000+33821000+9948000+7948000</f>
        <v>172579000</v>
      </c>
      <c r="D30" s="73"/>
    </row>
    <row r="31" spans="1:7" s="2" customFormat="1" ht="14.25" x14ac:dyDescent="0.2">
      <c r="A31" s="6">
        <v>26</v>
      </c>
      <c r="B31" s="3" t="s">
        <v>102</v>
      </c>
      <c r="C31" s="15"/>
      <c r="D31" s="17">
        <v>0</v>
      </c>
    </row>
    <row r="32" spans="1:7" s="2" customFormat="1" ht="15.6" customHeight="1" x14ac:dyDescent="0.2">
      <c r="A32" s="6">
        <v>27</v>
      </c>
      <c r="B32" s="3" t="s">
        <v>98</v>
      </c>
      <c r="C32" s="74">
        <f>C30-C27</f>
        <v>71516291.680000007</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168</v>
      </c>
      <c r="D38" s="65"/>
    </row>
    <row r="39" spans="1:6" s="2" customFormat="1" ht="78.599999999999994" customHeight="1" x14ac:dyDescent="0.2">
      <c r="A39" s="6"/>
      <c r="B39" s="4"/>
      <c r="C39" s="64" t="s">
        <v>169</v>
      </c>
      <c r="D39" s="65"/>
    </row>
    <row r="40" spans="1:6" s="33" customFormat="1" ht="37.15" customHeight="1" x14ac:dyDescent="0.25">
      <c r="A40" s="23">
        <v>34</v>
      </c>
      <c r="B40" s="32" t="s">
        <v>72</v>
      </c>
      <c r="C40" s="66" t="s">
        <v>170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328</v>
      </c>
    </row>
    <row r="53" spans="2:4" x14ac:dyDescent="0.2">
      <c r="B53" s="10" t="s">
        <v>329</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F59"/>
  <sheetViews>
    <sheetView showGridLines="0" topLeftCell="A37" workbookViewId="0">
      <selection activeCell="I63" sqref="I63"/>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5" width="9" style="1"/>
    <col min="6" max="6" width="13.75" style="1" bestFit="1" customWidth="1"/>
    <col min="7"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68</v>
      </c>
      <c r="D4" s="91"/>
    </row>
    <row r="5" spans="1:4" s="2" customFormat="1" ht="14.25" x14ac:dyDescent="0.2">
      <c r="A5" s="6">
        <v>1</v>
      </c>
      <c r="B5" s="3" t="s">
        <v>77</v>
      </c>
      <c r="C5" s="15" t="s">
        <v>80</v>
      </c>
      <c r="D5" s="16"/>
    </row>
    <row r="6" spans="1:4" s="2" customFormat="1" ht="14.25" x14ac:dyDescent="0.2">
      <c r="A6" s="6">
        <v>2</v>
      </c>
      <c r="B6" s="3" t="s">
        <v>81</v>
      </c>
      <c r="C6" s="46" t="str">
        <f>'tl25-'!C7</f>
        <v>December 31,2022</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78" t="s">
        <v>149</v>
      </c>
      <c r="D9" s="79"/>
    </row>
    <row r="10" spans="1:4" s="2" customFormat="1" ht="14.25" x14ac:dyDescent="0.2">
      <c r="A10" s="6">
        <v>6</v>
      </c>
      <c r="B10" s="3" t="s">
        <v>2</v>
      </c>
      <c r="C10" s="78" t="s">
        <v>57</v>
      </c>
      <c r="D10" s="79"/>
    </row>
    <row r="11" spans="1:4" s="2" customFormat="1" ht="14.25" x14ac:dyDescent="0.2">
      <c r="A11" s="6">
        <v>7</v>
      </c>
      <c r="B11" s="3" t="s">
        <v>3</v>
      </c>
      <c r="C11" s="78" t="s">
        <v>56</v>
      </c>
      <c r="D11" s="79"/>
    </row>
    <row r="12" spans="1:4" s="2" customFormat="1" ht="14.25" x14ac:dyDescent="0.2">
      <c r="A12" s="6">
        <v>8</v>
      </c>
      <c r="B12" s="3" t="s">
        <v>4</v>
      </c>
      <c r="C12" s="28" t="s">
        <v>160</v>
      </c>
      <c r="D12" s="16"/>
    </row>
    <row r="13" spans="1:4" s="2" customFormat="1" ht="14.25" x14ac:dyDescent="0.2">
      <c r="A13" s="6">
        <v>9</v>
      </c>
      <c r="B13" s="3" t="s">
        <v>86</v>
      </c>
      <c r="C13" s="80" t="s">
        <v>214</v>
      </c>
      <c r="D13" s="81"/>
    </row>
    <row r="14" spans="1:4" s="2" customFormat="1" ht="14.25" x14ac:dyDescent="0.2">
      <c r="A14" s="6">
        <v>10</v>
      </c>
      <c r="B14" s="3" t="s">
        <v>5</v>
      </c>
      <c r="C14" s="98" t="s">
        <v>66</v>
      </c>
      <c r="D14" s="99"/>
    </row>
    <row r="15" spans="1:4" s="2" customFormat="1" ht="14.25" x14ac:dyDescent="0.2">
      <c r="A15" s="6">
        <v>11</v>
      </c>
      <c r="B15" s="3" t="s">
        <v>87</v>
      </c>
      <c r="C15" s="15" t="s">
        <v>104</v>
      </c>
      <c r="D15" s="16"/>
    </row>
    <row r="16" spans="1:4" s="27" customFormat="1" ht="33.6" customHeight="1" x14ac:dyDescent="0.25">
      <c r="A16" s="23">
        <v>12</v>
      </c>
      <c r="B16" s="24" t="s">
        <v>6</v>
      </c>
      <c r="C16" s="66" t="s">
        <v>161</v>
      </c>
      <c r="D16" s="67"/>
    </row>
    <row r="17" spans="1:6" s="2" customFormat="1" ht="14.25" x14ac:dyDescent="0.2">
      <c r="A17" s="6">
        <v>13</v>
      </c>
      <c r="B17" s="3" t="s">
        <v>88</v>
      </c>
      <c r="C17" s="64" t="s">
        <v>199</v>
      </c>
      <c r="D17" s="65"/>
    </row>
    <row r="18" spans="1:6" s="2" customFormat="1" ht="14.25" x14ac:dyDescent="0.2">
      <c r="A18" s="6">
        <v>14</v>
      </c>
      <c r="B18" s="3" t="s">
        <v>89</v>
      </c>
      <c r="C18" s="78" t="s">
        <v>26</v>
      </c>
      <c r="D18" s="79"/>
    </row>
    <row r="19" spans="1:6" s="27" customFormat="1" ht="14.45" customHeight="1" x14ac:dyDescent="0.25">
      <c r="A19" s="23">
        <v>15</v>
      </c>
      <c r="B19" s="24" t="s">
        <v>90</v>
      </c>
      <c r="C19" s="66" t="s">
        <v>268</v>
      </c>
      <c r="D19" s="67"/>
    </row>
    <row r="20" spans="1:6" s="2" customFormat="1" ht="14.25" x14ac:dyDescent="0.2">
      <c r="A20" s="6">
        <v>16</v>
      </c>
      <c r="B20" s="3" t="s">
        <v>91</v>
      </c>
      <c r="C20" s="76">
        <v>0</v>
      </c>
      <c r="D20" s="77"/>
    </row>
    <row r="21" spans="1:6" s="27" customFormat="1" ht="90.6" customHeight="1" x14ac:dyDescent="0.25">
      <c r="A21" s="23">
        <v>17</v>
      </c>
      <c r="B21" s="24" t="s">
        <v>7</v>
      </c>
      <c r="C21" s="66" t="s">
        <v>162</v>
      </c>
      <c r="D21" s="67"/>
      <c r="F21" s="39"/>
    </row>
    <row r="22" spans="1:6" s="2" customFormat="1" ht="14.25" x14ac:dyDescent="0.2">
      <c r="A22" s="6">
        <v>18</v>
      </c>
      <c r="B22" s="3" t="s">
        <v>92</v>
      </c>
      <c r="C22" s="84">
        <v>13225395.6</v>
      </c>
      <c r="D22" s="69"/>
    </row>
    <row r="23" spans="1:6" s="2" customFormat="1" ht="14.25" x14ac:dyDescent="0.2">
      <c r="A23" s="6">
        <v>19</v>
      </c>
      <c r="B23" s="3" t="s">
        <v>93</v>
      </c>
      <c r="C23" s="84">
        <v>577931.67000000004</v>
      </c>
      <c r="D23" s="69"/>
    </row>
    <row r="24" spans="1:6" s="2" customFormat="1" ht="14.25" x14ac:dyDescent="0.2">
      <c r="A24" s="6">
        <v>20</v>
      </c>
      <c r="B24" s="3" t="s">
        <v>103</v>
      </c>
      <c r="C24" s="76">
        <v>0</v>
      </c>
      <c r="D24" s="77"/>
    </row>
    <row r="25" spans="1:6" s="2" customFormat="1" ht="14.25" x14ac:dyDescent="0.2">
      <c r="A25" s="6">
        <v>21</v>
      </c>
      <c r="B25" s="7" t="s">
        <v>8</v>
      </c>
      <c r="C25" s="94" t="s">
        <v>180</v>
      </c>
      <c r="D25" s="95"/>
    </row>
    <row r="26" spans="1:6" s="2" customFormat="1" ht="14.25" x14ac:dyDescent="0.2">
      <c r="A26" s="6">
        <v>22</v>
      </c>
      <c r="B26" s="3" t="s">
        <v>94</v>
      </c>
      <c r="C26" s="76">
        <v>88580651.060000002</v>
      </c>
      <c r="D26" s="77"/>
    </row>
    <row r="27" spans="1:6" s="2" customFormat="1" ht="14.25" x14ac:dyDescent="0.2">
      <c r="A27" s="6">
        <v>23</v>
      </c>
      <c r="B27" s="3" t="s">
        <v>95</v>
      </c>
      <c r="C27" s="15"/>
      <c r="D27" s="38">
        <v>18924949.41</v>
      </c>
    </row>
    <row r="28" spans="1:6" s="2" customFormat="1" ht="14.25" x14ac:dyDescent="0.2">
      <c r="A28" s="6">
        <v>24</v>
      </c>
      <c r="B28" s="3" t="s">
        <v>96</v>
      </c>
      <c r="C28" s="15"/>
      <c r="D28" s="16"/>
    </row>
    <row r="29" spans="1:6" s="2" customFormat="1" ht="15.6" customHeight="1" x14ac:dyDescent="0.2">
      <c r="A29" s="6">
        <v>25</v>
      </c>
      <c r="B29" s="3" t="s">
        <v>97</v>
      </c>
      <c r="C29" s="72">
        <v>91887000</v>
      </c>
      <c r="D29" s="73"/>
    </row>
    <row r="30" spans="1:6" s="2" customFormat="1" ht="14.25" x14ac:dyDescent="0.2">
      <c r="A30" s="6">
        <v>26</v>
      </c>
      <c r="B30" s="3" t="s">
        <v>102</v>
      </c>
      <c r="C30" s="15"/>
      <c r="D30" s="17">
        <v>0</v>
      </c>
    </row>
    <row r="31" spans="1:6" s="2" customFormat="1" ht="15.6" customHeight="1" x14ac:dyDescent="0.2">
      <c r="A31" s="6">
        <v>27</v>
      </c>
      <c r="B31" s="3" t="s">
        <v>98</v>
      </c>
      <c r="C31" s="74">
        <f>C29-C26</f>
        <v>3306348.9399999976</v>
      </c>
      <c r="D31" s="75"/>
    </row>
    <row r="32" spans="1:6"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31.9" customHeight="1" x14ac:dyDescent="0.2">
      <c r="A37" s="6">
        <v>33</v>
      </c>
      <c r="B37" s="4" t="s">
        <v>10</v>
      </c>
      <c r="C37" s="64" t="s">
        <v>163</v>
      </c>
      <c r="D37" s="65"/>
    </row>
    <row r="38" spans="1:6" s="2" customFormat="1" ht="78.599999999999994" customHeight="1" x14ac:dyDescent="0.2">
      <c r="A38" s="6"/>
      <c r="B38" s="4"/>
      <c r="C38" s="64" t="s">
        <v>143</v>
      </c>
      <c r="D38" s="65"/>
    </row>
    <row r="39" spans="1:6" s="33" customFormat="1" ht="62.45" customHeight="1" x14ac:dyDescent="0.25">
      <c r="A39" s="23">
        <v>34</v>
      </c>
      <c r="B39" s="32" t="s">
        <v>72</v>
      </c>
      <c r="C39" s="66" t="s">
        <v>130</v>
      </c>
      <c r="D39" s="67"/>
    </row>
    <row r="40" spans="1:6" ht="15.75" x14ac:dyDescent="0.25">
      <c r="A40" s="18"/>
      <c r="E40" s="19"/>
      <c r="F40" s="19"/>
    </row>
    <row r="41" spans="1:6" x14ac:dyDescent="0.2">
      <c r="A41" s="19"/>
      <c r="B41" s="19"/>
      <c r="C41" s="19"/>
      <c r="D41" s="19"/>
      <c r="E41" s="19"/>
      <c r="F41" s="19"/>
    </row>
    <row r="42" spans="1:6" x14ac:dyDescent="0.2">
      <c r="B42" s="19"/>
      <c r="C42" s="19"/>
      <c r="D42" s="19"/>
      <c r="E42" s="19"/>
      <c r="F42" s="19"/>
    </row>
    <row r="43" spans="1:6" x14ac:dyDescent="0.2">
      <c r="B43" s="36"/>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328</v>
      </c>
    </row>
    <row r="52" spans="2:4" x14ac:dyDescent="0.2">
      <c r="B52" s="10" t="s">
        <v>329</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39:D39"/>
    <mergeCell ref="C20:D20"/>
    <mergeCell ref="C21:D21"/>
    <mergeCell ref="C22:D22"/>
    <mergeCell ref="C23:D23"/>
    <mergeCell ref="C25:D25"/>
    <mergeCell ref="C26:D26"/>
    <mergeCell ref="C24:D24"/>
    <mergeCell ref="C29:D29"/>
    <mergeCell ref="C31:D31"/>
    <mergeCell ref="C37:D37"/>
    <mergeCell ref="C38:D38"/>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50"/>
  <sheetViews>
    <sheetView showGridLines="0" topLeftCell="A37" zoomScaleNormal="100" workbookViewId="0">
      <selection activeCell="I62" sqref="I62"/>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6" spans="1:4" s="2" customFormat="1" ht="14.25" x14ac:dyDescent="0.2">
      <c r="A6" s="6">
        <v>1</v>
      </c>
      <c r="B6" s="3" t="s">
        <v>77</v>
      </c>
      <c r="C6" s="15" t="s">
        <v>80</v>
      </c>
      <c r="D6" s="16"/>
    </row>
    <row r="7" spans="1:4" s="2" customFormat="1" ht="14.25" x14ac:dyDescent="0.2">
      <c r="A7" s="6">
        <v>2</v>
      </c>
      <c r="B7" s="3" t="s">
        <v>81</v>
      </c>
      <c r="C7" s="46" t="str">
        <f>'tl24-'!C6</f>
        <v>December 31,2022</v>
      </c>
      <c r="D7" s="16"/>
    </row>
    <row r="8" spans="1:4" s="2" customFormat="1" ht="14.25" x14ac:dyDescent="0.2">
      <c r="A8" s="6">
        <v>3</v>
      </c>
      <c r="B8" s="3" t="s">
        <v>82</v>
      </c>
      <c r="C8" s="15" t="s">
        <v>83</v>
      </c>
      <c r="D8" s="16"/>
    </row>
    <row r="9" spans="1:4" s="2" customFormat="1" ht="14.25" x14ac:dyDescent="0.2">
      <c r="A9" s="6">
        <v>4</v>
      </c>
      <c r="B9" s="3" t="s">
        <v>84</v>
      </c>
      <c r="C9" s="15" t="s">
        <v>148</v>
      </c>
      <c r="D9" s="16"/>
    </row>
    <row r="10" spans="1:4" s="2" customFormat="1" ht="14.25" x14ac:dyDescent="0.2">
      <c r="A10" s="6">
        <v>5</v>
      </c>
      <c r="B10" s="3" t="s">
        <v>85</v>
      </c>
      <c r="C10" s="78" t="s">
        <v>149</v>
      </c>
      <c r="D10" s="79"/>
    </row>
    <row r="11" spans="1:4" s="2" customFormat="1" ht="14.25" x14ac:dyDescent="0.2">
      <c r="A11" s="6">
        <v>6</v>
      </c>
      <c r="B11" s="3" t="s">
        <v>2</v>
      </c>
      <c r="C11" s="78" t="s">
        <v>57</v>
      </c>
      <c r="D11" s="79"/>
    </row>
    <row r="12" spans="1:4" s="2" customFormat="1" ht="14.25" x14ac:dyDescent="0.2">
      <c r="A12" s="6">
        <v>7</v>
      </c>
      <c r="B12" s="3" t="s">
        <v>3</v>
      </c>
      <c r="C12" s="78" t="s">
        <v>56</v>
      </c>
      <c r="D12" s="79"/>
    </row>
    <row r="13" spans="1:4" s="2" customFormat="1" ht="14.25" x14ac:dyDescent="0.2">
      <c r="A13" s="6">
        <v>8</v>
      </c>
      <c r="B13" s="3" t="s">
        <v>4</v>
      </c>
      <c r="C13" s="28" t="s">
        <v>146</v>
      </c>
      <c r="D13" s="16"/>
    </row>
    <row r="14" spans="1:4" s="2" customFormat="1" ht="14.25" x14ac:dyDescent="0.2">
      <c r="A14" s="6">
        <v>9</v>
      </c>
      <c r="B14" s="3" t="s">
        <v>86</v>
      </c>
      <c r="C14" s="80" t="s">
        <v>213</v>
      </c>
      <c r="D14" s="81"/>
    </row>
    <row r="15" spans="1:4" s="2" customFormat="1" ht="14.25" x14ac:dyDescent="0.2">
      <c r="A15" s="6">
        <v>10</v>
      </c>
      <c r="B15" s="3" t="s">
        <v>5</v>
      </c>
      <c r="C15" s="98" t="s">
        <v>157</v>
      </c>
      <c r="D15" s="99"/>
    </row>
    <row r="16" spans="1:4" s="2" customFormat="1" ht="14.25" x14ac:dyDescent="0.2">
      <c r="A16" s="6">
        <v>11</v>
      </c>
      <c r="B16" s="3" t="s">
        <v>87</v>
      </c>
      <c r="C16" s="15" t="s">
        <v>104</v>
      </c>
      <c r="D16" s="16"/>
    </row>
    <row r="17" spans="1:4" s="27" customFormat="1" ht="44.45" customHeight="1" x14ac:dyDescent="0.25">
      <c r="A17" s="23">
        <v>12</v>
      </c>
      <c r="B17" s="24" t="s">
        <v>6</v>
      </c>
      <c r="C17" s="66" t="s">
        <v>158</v>
      </c>
      <c r="D17" s="67"/>
    </row>
    <row r="18" spans="1:4" s="2" customFormat="1" ht="58.15" customHeight="1" x14ac:dyDescent="0.2">
      <c r="A18" s="6">
        <v>13</v>
      </c>
      <c r="B18" s="3" t="s">
        <v>88</v>
      </c>
      <c r="C18" s="64" t="s">
        <v>200</v>
      </c>
      <c r="D18" s="65"/>
    </row>
    <row r="19" spans="1:4" s="2" customFormat="1" ht="14.25" x14ac:dyDescent="0.2">
      <c r="A19" s="6">
        <v>14</v>
      </c>
      <c r="B19" s="3" t="s">
        <v>89</v>
      </c>
      <c r="C19" s="78" t="s">
        <v>26</v>
      </c>
      <c r="D19" s="79"/>
    </row>
    <row r="20" spans="1:4" s="27" customFormat="1" ht="33.6" customHeight="1" x14ac:dyDescent="0.25">
      <c r="A20" s="23">
        <v>15</v>
      </c>
      <c r="B20" s="24" t="s">
        <v>90</v>
      </c>
      <c r="C20" s="66" t="s">
        <v>268</v>
      </c>
      <c r="D20" s="67"/>
    </row>
    <row r="21" spans="1:4" s="2" customFormat="1" ht="14.25" x14ac:dyDescent="0.2">
      <c r="A21" s="6">
        <v>16</v>
      </c>
      <c r="B21" s="3" t="s">
        <v>91</v>
      </c>
      <c r="C21" s="100">
        <v>0</v>
      </c>
      <c r="D21" s="101"/>
    </row>
    <row r="22" spans="1:4" s="27" customFormat="1" ht="90.6" customHeight="1" x14ac:dyDescent="0.25">
      <c r="A22" s="23">
        <v>17</v>
      </c>
      <c r="B22" s="24" t="s">
        <v>7</v>
      </c>
      <c r="C22" s="66" t="s">
        <v>159</v>
      </c>
      <c r="D22" s="67"/>
    </row>
    <row r="23" spans="1:4" s="2" customFormat="1" ht="14.25" x14ac:dyDescent="0.2">
      <c r="A23" s="6">
        <v>18</v>
      </c>
      <c r="B23" s="3" t="s">
        <v>92</v>
      </c>
      <c r="C23" s="84">
        <v>3958928.5</v>
      </c>
      <c r="D23" s="69"/>
    </row>
    <row r="24" spans="1:4" s="2" customFormat="1" ht="14.25" x14ac:dyDescent="0.2">
      <c r="A24" s="6">
        <v>19</v>
      </c>
      <c r="B24" s="3" t="s">
        <v>93</v>
      </c>
      <c r="C24" s="84">
        <v>98702.05</v>
      </c>
      <c r="D24" s="69"/>
    </row>
    <row r="25" spans="1:4" s="2" customFormat="1" ht="14.25" x14ac:dyDescent="0.2">
      <c r="A25" s="6">
        <v>20</v>
      </c>
      <c r="B25" s="3" t="s">
        <v>103</v>
      </c>
      <c r="C25" s="15"/>
      <c r="D25" s="16"/>
    </row>
    <row r="26" spans="1:4" s="2" customFormat="1" ht="14.25" x14ac:dyDescent="0.2">
      <c r="A26" s="6">
        <v>21</v>
      </c>
      <c r="B26" s="7" t="s">
        <v>8</v>
      </c>
      <c r="C26" s="94" t="s">
        <v>160</v>
      </c>
      <c r="D26" s="95"/>
    </row>
    <row r="27" spans="1:4" s="2" customFormat="1" ht="14.25" x14ac:dyDescent="0.2">
      <c r="A27" s="6">
        <v>22</v>
      </c>
      <c r="B27" s="3" t="s">
        <v>94</v>
      </c>
      <c r="C27" s="76">
        <f>35630357.22+1319642.78</f>
        <v>36950000</v>
      </c>
      <c r="D27" s="77"/>
    </row>
    <row r="28" spans="1:4" s="2" customFormat="1" ht="14.25" x14ac:dyDescent="0.2">
      <c r="A28" s="6">
        <v>23</v>
      </c>
      <c r="B28" s="3" t="s">
        <v>95</v>
      </c>
      <c r="C28" s="76">
        <f>7777562.26+16450.34</f>
        <v>7794012.5999999996</v>
      </c>
      <c r="D28" s="77">
        <v>7777562.2600000035</v>
      </c>
    </row>
    <row r="29" spans="1:4" s="2" customFormat="1" ht="14.25" x14ac:dyDescent="0.2">
      <c r="A29" s="6">
        <v>24</v>
      </c>
      <c r="B29" s="3" t="s">
        <v>96</v>
      </c>
      <c r="C29" s="15"/>
      <c r="D29" s="16"/>
    </row>
    <row r="30" spans="1:4" s="2" customFormat="1" ht="15.6" customHeight="1" x14ac:dyDescent="0.2">
      <c r="A30" s="6">
        <v>25</v>
      </c>
      <c r="B30" s="3" t="s">
        <v>97</v>
      </c>
      <c r="C30" s="96">
        <v>36950000</v>
      </c>
      <c r="D30" s="97"/>
    </row>
    <row r="31" spans="1:4" s="2" customFormat="1" ht="14.25" x14ac:dyDescent="0.2">
      <c r="A31" s="6">
        <v>26</v>
      </c>
      <c r="B31" s="3" t="s">
        <v>102</v>
      </c>
      <c r="C31" s="15"/>
      <c r="D31" s="17">
        <v>0</v>
      </c>
    </row>
    <row r="32" spans="1:4" s="2" customFormat="1" ht="15.6" customHeight="1" x14ac:dyDescent="0.2">
      <c r="A32" s="6">
        <v>27</v>
      </c>
      <c r="B32" s="3" t="s">
        <v>98</v>
      </c>
      <c r="C32" s="74">
        <f>C30-C27</f>
        <v>0</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163</v>
      </c>
      <c r="D38" s="65"/>
    </row>
    <row r="39" spans="1:6" s="2" customFormat="1" ht="78.599999999999994" customHeight="1" x14ac:dyDescent="0.2">
      <c r="A39" s="6"/>
      <c r="B39" s="4"/>
      <c r="C39" s="64" t="s">
        <v>143</v>
      </c>
      <c r="D39" s="65"/>
    </row>
    <row r="40" spans="1:6" s="33" customFormat="1" ht="62.45" customHeight="1" x14ac:dyDescent="0.25">
      <c r="A40" s="23">
        <v>34</v>
      </c>
      <c r="B40" s="32" t="s">
        <v>72</v>
      </c>
      <c r="C40" s="66" t="s">
        <v>130</v>
      </c>
      <c r="D40" s="67"/>
    </row>
    <row r="41" spans="1:6" ht="15.75" x14ac:dyDescent="0.25">
      <c r="A41" s="18"/>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328</v>
      </c>
    </row>
    <row r="49" spans="2:4" x14ac:dyDescent="0.2">
      <c r="B49" s="10" t="s">
        <v>329</v>
      </c>
    </row>
    <row r="50" spans="2:4" s="2" customFormat="1" x14ac:dyDescent="0.2">
      <c r="D50" s="1"/>
    </row>
  </sheetData>
  <mergeCells count="24">
    <mergeCell ref="C40:D40"/>
    <mergeCell ref="C21:D21"/>
    <mergeCell ref="C22:D22"/>
    <mergeCell ref="C23:D23"/>
    <mergeCell ref="C24:D24"/>
    <mergeCell ref="C26:D26"/>
    <mergeCell ref="C27:D27"/>
    <mergeCell ref="C28:D28"/>
    <mergeCell ref="C30:D30"/>
    <mergeCell ref="C32:D32"/>
    <mergeCell ref="C38:D38"/>
    <mergeCell ref="C39:D39"/>
    <mergeCell ref="C20:D20"/>
    <mergeCell ref="A1:D1"/>
    <mergeCell ref="A2:D2"/>
    <mergeCell ref="A3:D3"/>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D55"/>
  <sheetViews>
    <sheetView showGridLines="0" topLeftCell="A39" zoomScaleNormal="100" workbookViewId="0">
      <selection activeCell="I65" sqref="I65:I67"/>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64</v>
      </c>
      <c r="D5" s="91"/>
    </row>
    <row r="6" spans="1:4" s="2" customFormat="1" ht="14.25" x14ac:dyDescent="0.2">
      <c r="A6" s="6">
        <v>2</v>
      </c>
      <c r="B6" s="3" t="s">
        <v>81</v>
      </c>
      <c r="C6" s="46" t="str">
        <f>'tl23-'!C7</f>
        <v>December 31,2022</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78" t="s">
        <v>149</v>
      </c>
      <c r="D9" s="79"/>
    </row>
    <row r="10" spans="1:4" s="2" customFormat="1" ht="14.25" x14ac:dyDescent="0.2">
      <c r="A10" s="6">
        <v>6</v>
      </c>
      <c r="B10" s="3" t="s">
        <v>2</v>
      </c>
      <c r="C10" s="78" t="s">
        <v>57</v>
      </c>
      <c r="D10" s="79"/>
    </row>
    <row r="11" spans="1:4" s="2" customFormat="1" ht="14.25" x14ac:dyDescent="0.2">
      <c r="A11" s="6">
        <v>7</v>
      </c>
      <c r="B11" s="3" t="s">
        <v>3</v>
      </c>
      <c r="C11" s="78" t="s">
        <v>56</v>
      </c>
      <c r="D11" s="79"/>
    </row>
    <row r="12" spans="1:4" s="2" customFormat="1" ht="14.25" x14ac:dyDescent="0.2">
      <c r="A12" s="6">
        <v>8</v>
      </c>
      <c r="B12" s="3" t="s">
        <v>4</v>
      </c>
      <c r="C12" s="28" t="s">
        <v>146</v>
      </c>
      <c r="D12" s="16"/>
    </row>
    <row r="13" spans="1:4" s="2" customFormat="1" ht="14.25" x14ac:dyDescent="0.2">
      <c r="A13" s="6">
        <v>9</v>
      </c>
      <c r="B13" s="3" t="s">
        <v>86</v>
      </c>
      <c r="C13" s="80" t="s">
        <v>212</v>
      </c>
      <c r="D13" s="81"/>
    </row>
    <row r="14" spans="1:4" s="2" customFormat="1" ht="14.25" x14ac:dyDescent="0.2">
      <c r="A14" s="6">
        <v>10</v>
      </c>
      <c r="B14" s="3" t="s">
        <v>5</v>
      </c>
      <c r="C14" s="98" t="s">
        <v>67</v>
      </c>
      <c r="D14" s="99"/>
    </row>
    <row r="15" spans="1:4" s="2" customFormat="1" ht="14.25" x14ac:dyDescent="0.2">
      <c r="A15" s="6">
        <v>11</v>
      </c>
      <c r="B15" s="3" t="s">
        <v>87</v>
      </c>
      <c r="C15" s="15" t="s">
        <v>104</v>
      </c>
      <c r="D15" s="16"/>
    </row>
    <row r="16" spans="1:4" s="27" customFormat="1" ht="44.45" customHeight="1" x14ac:dyDescent="0.25">
      <c r="A16" s="23">
        <v>12</v>
      </c>
      <c r="B16" s="24" t="s">
        <v>6</v>
      </c>
      <c r="C16" s="66" t="s">
        <v>156</v>
      </c>
      <c r="D16" s="67"/>
    </row>
    <row r="17" spans="1:4" s="2" customFormat="1" ht="62.45" customHeight="1" x14ac:dyDescent="0.2">
      <c r="A17" s="6">
        <v>13</v>
      </c>
      <c r="B17" s="3" t="s">
        <v>88</v>
      </c>
      <c r="C17" s="64" t="s">
        <v>200</v>
      </c>
      <c r="D17" s="65"/>
    </row>
    <row r="18" spans="1:4" s="2" customFormat="1" ht="14.25" x14ac:dyDescent="0.2">
      <c r="A18" s="6">
        <v>14</v>
      </c>
      <c r="B18" s="3" t="s">
        <v>89</v>
      </c>
      <c r="C18" s="78" t="s">
        <v>19</v>
      </c>
      <c r="D18" s="79"/>
    </row>
    <row r="19" spans="1:4" s="27" customFormat="1" ht="40.15" customHeight="1" x14ac:dyDescent="0.25">
      <c r="A19" s="23">
        <v>15</v>
      </c>
      <c r="B19" s="24" t="s">
        <v>90</v>
      </c>
      <c r="C19" s="66" t="s">
        <v>268</v>
      </c>
      <c r="D19" s="67"/>
    </row>
    <row r="20" spans="1:4" s="2" customFormat="1" ht="14.25" x14ac:dyDescent="0.2">
      <c r="A20" s="6">
        <v>16</v>
      </c>
      <c r="B20" s="3" t="s">
        <v>91</v>
      </c>
      <c r="C20" s="102">
        <v>0</v>
      </c>
      <c r="D20" s="103"/>
    </row>
    <row r="21" spans="1:4" s="27" customFormat="1" ht="90.6" customHeight="1" x14ac:dyDescent="0.25">
      <c r="A21" s="23">
        <v>17</v>
      </c>
      <c r="B21" s="24" t="s">
        <v>7</v>
      </c>
      <c r="C21" s="66" t="s">
        <v>118</v>
      </c>
      <c r="D21" s="67"/>
    </row>
    <row r="22" spans="1:4" s="2" customFormat="1" ht="14.25" x14ac:dyDescent="0.2">
      <c r="A22" s="6">
        <v>18</v>
      </c>
      <c r="B22" s="3" t="s">
        <v>92</v>
      </c>
      <c r="C22" s="84">
        <v>0</v>
      </c>
      <c r="D22" s="69"/>
    </row>
    <row r="23" spans="1:4" s="2" customFormat="1" ht="14.25" x14ac:dyDescent="0.2">
      <c r="A23" s="6">
        <v>19</v>
      </c>
      <c r="B23" s="3" t="s">
        <v>93</v>
      </c>
      <c r="C23" s="84">
        <v>0</v>
      </c>
      <c r="D23" s="69"/>
    </row>
    <row r="24" spans="1:4" s="2" customFormat="1" ht="14.25" x14ac:dyDescent="0.2">
      <c r="A24" s="6">
        <v>20</v>
      </c>
      <c r="B24" s="3" t="s">
        <v>103</v>
      </c>
      <c r="C24" s="15"/>
      <c r="D24" s="16"/>
    </row>
    <row r="25" spans="1:4" s="2" customFormat="1" ht="14.25" x14ac:dyDescent="0.2">
      <c r="A25" s="6">
        <v>21</v>
      </c>
      <c r="B25" s="7" t="s">
        <v>8</v>
      </c>
      <c r="C25" s="94" t="s">
        <v>181</v>
      </c>
      <c r="D25" s="95"/>
    </row>
    <row r="26" spans="1:4" s="2" customFormat="1" ht="14.25" x14ac:dyDescent="0.2">
      <c r="A26" s="6">
        <v>22</v>
      </c>
      <c r="B26" s="3" t="s">
        <v>94</v>
      </c>
      <c r="C26" s="76">
        <f>48109520+2532080</f>
        <v>50641600</v>
      </c>
      <c r="D26" s="77"/>
    </row>
    <row r="27" spans="1:4" s="2" customFormat="1" ht="14.25" x14ac:dyDescent="0.2">
      <c r="A27" s="6">
        <v>23</v>
      </c>
      <c r="B27" s="3" t="s">
        <v>95</v>
      </c>
      <c r="C27" s="76">
        <f>7125257.96+31911.15</f>
        <v>7157169.1100000003</v>
      </c>
      <c r="D27" s="77"/>
    </row>
    <row r="28" spans="1:4" s="2" customFormat="1" ht="14.25" x14ac:dyDescent="0.2">
      <c r="A28" s="6">
        <v>24</v>
      </c>
      <c r="B28" s="3" t="s">
        <v>96</v>
      </c>
      <c r="C28" s="15"/>
      <c r="D28" s="16"/>
    </row>
    <row r="29" spans="1:4" s="2" customFormat="1" ht="15.6" customHeight="1" x14ac:dyDescent="0.2">
      <c r="A29" s="6">
        <v>25</v>
      </c>
      <c r="B29" s="3" t="s">
        <v>97</v>
      </c>
      <c r="C29" s="72">
        <v>50641600</v>
      </c>
      <c r="D29" s="73"/>
    </row>
    <row r="30" spans="1:4" s="2" customFormat="1" ht="14.25" x14ac:dyDescent="0.2">
      <c r="A30" s="6">
        <v>26</v>
      </c>
      <c r="B30" s="3" t="s">
        <v>102</v>
      </c>
      <c r="C30" s="15"/>
      <c r="D30" s="17">
        <v>0</v>
      </c>
    </row>
    <row r="31" spans="1:4" s="2" customFormat="1" ht="15.6" customHeight="1" x14ac:dyDescent="0.2">
      <c r="A31" s="6">
        <v>27</v>
      </c>
      <c r="B31" s="3" t="s">
        <v>98</v>
      </c>
      <c r="C31" s="74">
        <f>C29-C26</f>
        <v>0</v>
      </c>
      <c r="D31" s="75"/>
    </row>
    <row r="32" spans="1:4" s="2" customFormat="1" ht="14.25" x14ac:dyDescent="0.2">
      <c r="A32" s="6">
        <v>28</v>
      </c>
      <c r="B32" s="3" t="s">
        <v>99</v>
      </c>
      <c r="C32" s="15"/>
      <c r="D32" s="16"/>
    </row>
    <row r="33" spans="1:4" s="2" customFormat="1" ht="14.25" x14ac:dyDescent="0.2">
      <c r="A33" s="6">
        <v>29</v>
      </c>
      <c r="B33" s="3" t="s">
        <v>100</v>
      </c>
      <c r="C33" s="15"/>
      <c r="D33" s="16"/>
    </row>
    <row r="34" spans="1:4" s="2" customFormat="1" ht="15.6" customHeight="1" x14ac:dyDescent="0.2">
      <c r="A34" s="6">
        <v>30</v>
      </c>
      <c r="B34" s="3" t="s">
        <v>101</v>
      </c>
      <c r="C34" s="15" t="s">
        <v>21</v>
      </c>
      <c r="D34" s="5"/>
    </row>
    <row r="35" spans="1:4" s="2" customFormat="1" ht="14.25" x14ac:dyDescent="0.2">
      <c r="A35" s="6">
        <v>31</v>
      </c>
      <c r="B35" s="4" t="s">
        <v>40</v>
      </c>
      <c r="C35" s="15"/>
      <c r="D35" s="16"/>
    </row>
    <row r="36" spans="1:4" s="2" customFormat="1" ht="14.25" x14ac:dyDescent="0.2">
      <c r="A36" s="6">
        <v>32</v>
      </c>
      <c r="B36" s="4" t="s">
        <v>9</v>
      </c>
      <c r="C36" s="15"/>
      <c r="D36" s="16"/>
    </row>
    <row r="37" spans="1:4" s="2" customFormat="1" ht="31.9" customHeight="1" x14ac:dyDescent="0.2">
      <c r="A37" s="6">
        <v>33</v>
      </c>
      <c r="B37" s="4" t="s">
        <v>10</v>
      </c>
      <c r="C37" s="64" t="s">
        <v>163</v>
      </c>
      <c r="D37" s="65"/>
    </row>
    <row r="38" spans="1:4" s="2" customFormat="1" ht="78.599999999999994" customHeight="1" x14ac:dyDescent="0.2">
      <c r="A38" s="6"/>
      <c r="B38" s="4"/>
      <c r="C38" s="64" t="s">
        <v>143</v>
      </c>
      <c r="D38" s="65"/>
    </row>
    <row r="39" spans="1:4" s="33" customFormat="1" ht="62.45" customHeight="1" x14ac:dyDescent="0.25">
      <c r="A39" s="23">
        <v>34</v>
      </c>
      <c r="B39" s="32" t="s">
        <v>72</v>
      </c>
      <c r="C39" s="66" t="s">
        <v>130</v>
      </c>
      <c r="D39" s="67"/>
    </row>
    <row r="40" spans="1:4" x14ac:dyDescent="0.2">
      <c r="A40" s="20"/>
      <c r="B40" s="19"/>
      <c r="C40" s="21"/>
      <c r="D40" s="2"/>
    </row>
    <row r="42" spans="1:4" x14ac:dyDescent="0.2">
      <c r="B42" s="2" t="s">
        <v>12</v>
      </c>
    </row>
    <row r="43" spans="1:4" x14ac:dyDescent="0.2">
      <c r="B43" s="2"/>
    </row>
    <row r="44" spans="1:4" x14ac:dyDescent="0.2">
      <c r="B44" s="2"/>
    </row>
    <row r="45" spans="1:4" x14ac:dyDescent="0.2">
      <c r="B45" s="2"/>
    </row>
    <row r="46" spans="1:4" x14ac:dyDescent="0.2">
      <c r="B46" s="2"/>
    </row>
    <row r="47" spans="1:4" ht="15.75" x14ac:dyDescent="0.25">
      <c r="B47" s="11" t="s">
        <v>328</v>
      </c>
    </row>
    <row r="48" spans="1:4" x14ac:dyDescent="0.2">
      <c r="B48" s="10" t="s">
        <v>329</v>
      </c>
    </row>
    <row r="49" spans="2:4" x14ac:dyDescent="0.2">
      <c r="B49" s="2"/>
    </row>
    <row r="50" spans="2:4" s="2" customFormat="1" x14ac:dyDescent="0.2">
      <c r="D50" s="1"/>
    </row>
    <row r="51" spans="2:4" s="2" customFormat="1" x14ac:dyDescent="0.2">
      <c r="B51" s="9"/>
      <c r="D51" s="1"/>
    </row>
    <row r="52" spans="2:4" s="2" customFormat="1" x14ac:dyDescent="0.2">
      <c r="B52" s="9"/>
      <c r="D52" s="1"/>
    </row>
    <row r="53" spans="2:4" s="2" customFormat="1" x14ac:dyDescent="0.2">
      <c r="D53" s="1"/>
    </row>
    <row r="54" spans="2:4" s="2" customFormat="1" x14ac:dyDescent="0.2">
      <c r="D54" s="1"/>
    </row>
    <row r="55" spans="2:4" s="2" customFormat="1" x14ac:dyDescent="0.2">
      <c r="D55" s="1"/>
    </row>
  </sheetData>
  <mergeCells count="25">
    <mergeCell ref="C39:D39"/>
    <mergeCell ref="C20:D20"/>
    <mergeCell ref="C21:D21"/>
    <mergeCell ref="C22:D22"/>
    <mergeCell ref="C23:D23"/>
    <mergeCell ref="C25:D25"/>
    <mergeCell ref="C26:D26"/>
    <mergeCell ref="C27:D27"/>
    <mergeCell ref="C29:D29"/>
    <mergeCell ref="C31:D31"/>
    <mergeCell ref="C37:D37"/>
    <mergeCell ref="C38:D38"/>
    <mergeCell ref="C19:D19"/>
    <mergeCell ref="A1:D1"/>
    <mergeCell ref="A2:D2"/>
    <mergeCell ref="A3:D3"/>
    <mergeCell ref="C5:D5"/>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7" orientation="portrait" r:id="rId1"/>
  <headerFooter>
    <oddHeader>&amp;RAnnex "A"</oddHeader>
  </headerFooter>
  <rowBreaks count="1" manualBreakCount="1">
    <brk id="48"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F60"/>
  <sheetViews>
    <sheetView showGridLines="0" topLeftCell="A46" workbookViewId="0">
      <selection activeCell="K81" sqref="K81"/>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63</v>
      </c>
      <c r="D4" s="91"/>
    </row>
    <row r="5" spans="1:4" s="2" customFormat="1" ht="14.25" x14ac:dyDescent="0.2">
      <c r="A5" s="6">
        <v>1</v>
      </c>
      <c r="B5" s="3" t="s">
        <v>77</v>
      </c>
      <c r="C5" s="15" t="s">
        <v>80</v>
      </c>
      <c r="D5" s="16"/>
    </row>
    <row r="6" spans="1:4" s="2" customFormat="1" ht="14.25" x14ac:dyDescent="0.2">
      <c r="A6" s="6">
        <v>2</v>
      </c>
      <c r="B6" s="3" t="s">
        <v>81</v>
      </c>
      <c r="C6" s="46" t="str">
        <f>'tl22-'!C6</f>
        <v>December 31,2022</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78" t="s">
        <v>149</v>
      </c>
      <c r="D9" s="79"/>
    </row>
    <row r="10" spans="1:4" s="2" customFormat="1" ht="14.25" x14ac:dyDescent="0.2">
      <c r="A10" s="6">
        <v>6</v>
      </c>
      <c r="B10" s="3" t="s">
        <v>2</v>
      </c>
      <c r="C10" s="78" t="s">
        <v>57</v>
      </c>
      <c r="D10" s="79"/>
    </row>
    <row r="11" spans="1:4" s="2" customFormat="1" ht="14.25" x14ac:dyDescent="0.2">
      <c r="A11" s="6">
        <v>7</v>
      </c>
      <c r="B11" s="3" t="s">
        <v>3</v>
      </c>
      <c r="C11" s="78" t="s">
        <v>56</v>
      </c>
      <c r="D11" s="79"/>
    </row>
    <row r="12" spans="1:4" s="2" customFormat="1" ht="14.25" x14ac:dyDescent="0.2">
      <c r="A12" s="6">
        <v>8</v>
      </c>
      <c r="B12" s="3" t="s">
        <v>4</v>
      </c>
      <c r="C12" s="28" t="s">
        <v>146</v>
      </c>
      <c r="D12" s="16"/>
    </row>
    <row r="13" spans="1:4" s="2" customFormat="1" ht="14.25" x14ac:dyDescent="0.2">
      <c r="A13" s="6">
        <v>9</v>
      </c>
      <c r="B13" s="3" t="s">
        <v>86</v>
      </c>
      <c r="C13" s="80" t="s">
        <v>269</v>
      </c>
      <c r="D13" s="81"/>
    </row>
    <row r="14" spans="1:4" s="2" customFormat="1" ht="14.25" x14ac:dyDescent="0.2">
      <c r="A14" s="6">
        <v>10</v>
      </c>
      <c r="B14" s="3" t="s">
        <v>5</v>
      </c>
      <c r="C14" s="98" t="s">
        <v>65</v>
      </c>
      <c r="D14" s="99"/>
    </row>
    <row r="15" spans="1:4" s="2" customFormat="1" ht="14.25" x14ac:dyDescent="0.2">
      <c r="A15" s="6">
        <v>11</v>
      </c>
      <c r="B15" s="3" t="s">
        <v>87</v>
      </c>
      <c r="C15" s="15" t="s">
        <v>104</v>
      </c>
      <c r="D15" s="16"/>
    </row>
    <row r="16" spans="1:4" s="27" customFormat="1" ht="44.45" customHeight="1" x14ac:dyDescent="0.25">
      <c r="A16" s="23">
        <v>12</v>
      </c>
      <c r="B16" s="24" t="s">
        <v>6</v>
      </c>
      <c r="C16" s="66" t="s">
        <v>155</v>
      </c>
      <c r="D16" s="67"/>
    </row>
    <row r="17" spans="1:4" s="2" customFormat="1" ht="57.6" customHeight="1" x14ac:dyDescent="0.2">
      <c r="A17" s="6">
        <v>13</v>
      </c>
      <c r="B17" s="3" t="s">
        <v>88</v>
      </c>
      <c r="C17" s="64" t="s">
        <v>200</v>
      </c>
      <c r="D17" s="65"/>
    </row>
    <row r="18" spans="1:4" s="2" customFormat="1" ht="14.45" customHeight="1" x14ac:dyDescent="0.2">
      <c r="A18" s="6">
        <v>14</v>
      </c>
      <c r="B18" s="3" t="s">
        <v>89</v>
      </c>
      <c r="C18" s="78" t="s">
        <v>128</v>
      </c>
      <c r="D18" s="79"/>
    </row>
    <row r="19" spans="1:4" s="27" customFormat="1" ht="41.45" customHeight="1" x14ac:dyDescent="0.25">
      <c r="A19" s="23">
        <v>15</v>
      </c>
      <c r="B19" s="24" t="s">
        <v>90</v>
      </c>
      <c r="C19" s="66" t="s">
        <v>268</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10611449.720000001</v>
      </c>
      <c r="D22" s="69"/>
    </row>
    <row r="23" spans="1:4" s="2" customFormat="1" ht="14.25" x14ac:dyDescent="0.2">
      <c r="A23" s="6">
        <v>19</v>
      </c>
      <c r="B23" s="3" t="s">
        <v>93</v>
      </c>
      <c r="C23" s="84">
        <v>2055423.27</v>
      </c>
      <c r="D23" s="69"/>
    </row>
    <row r="24" spans="1:4" s="2" customFormat="1" ht="14.25" x14ac:dyDescent="0.2">
      <c r="A24" s="6">
        <v>20</v>
      </c>
      <c r="B24" s="3" t="s">
        <v>103</v>
      </c>
      <c r="C24" s="15"/>
      <c r="D24" s="16"/>
    </row>
    <row r="25" spans="1:4" s="2" customFormat="1" ht="14.25" x14ac:dyDescent="0.2">
      <c r="A25" s="6">
        <v>21</v>
      </c>
      <c r="B25" s="7" t="s">
        <v>8</v>
      </c>
      <c r="C25" s="68" t="s">
        <v>188</v>
      </c>
      <c r="D25" s="69"/>
    </row>
    <row r="26" spans="1:4" s="2" customFormat="1" ht="14.25" x14ac:dyDescent="0.2">
      <c r="A26" s="6"/>
      <c r="B26" s="7"/>
      <c r="C26" s="68" t="s">
        <v>189</v>
      </c>
      <c r="D26" s="69"/>
    </row>
    <row r="27" spans="1:4" s="2" customFormat="1" ht="14.25" x14ac:dyDescent="0.2">
      <c r="A27" s="6">
        <v>22</v>
      </c>
      <c r="B27" s="3" t="s">
        <v>94</v>
      </c>
      <c r="C27" s="76">
        <v>60858212.649999999</v>
      </c>
      <c r="D27" s="77"/>
    </row>
    <row r="28" spans="1:4" s="2" customFormat="1" ht="14.25" x14ac:dyDescent="0.2">
      <c r="A28" s="6">
        <v>23</v>
      </c>
      <c r="B28" s="3" t="s">
        <v>95</v>
      </c>
      <c r="C28" s="76">
        <v>24676265.690000001</v>
      </c>
      <c r="D28" s="77"/>
    </row>
    <row r="29" spans="1:4" s="2" customFormat="1" ht="14.25" x14ac:dyDescent="0.2">
      <c r="A29" s="6">
        <v>24</v>
      </c>
      <c r="B29" s="3" t="s">
        <v>96</v>
      </c>
      <c r="C29" s="15"/>
      <c r="D29" s="16"/>
    </row>
    <row r="30" spans="1:4" s="2" customFormat="1" ht="15.6" customHeight="1" x14ac:dyDescent="0.2">
      <c r="A30" s="6">
        <v>25</v>
      </c>
      <c r="B30" s="3" t="s">
        <v>97</v>
      </c>
      <c r="C30" s="72">
        <v>95345424.099999979</v>
      </c>
      <c r="D30" s="73"/>
    </row>
    <row r="31" spans="1:4" s="2" customFormat="1" ht="14.25" x14ac:dyDescent="0.2">
      <c r="A31" s="6">
        <v>26</v>
      </c>
      <c r="B31" s="3" t="s">
        <v>102</v>
      </c>
      <c r="C31" s="15"/>
      <c r="D31" s="17">
        <v>0</v>
      </c>
    </row>
    <row r="32" spans="1:4" s="2" customFormat="1" ht="15.6" customHeight="1" x14ac:dyDescent="0.2">
      <c r="A32" s="6">
        <v>27</v>
      </c>
      <c r="B32" s="3" t="s">
        <v>98</v>
      </c>
      <c r="C32" s="74">
        <f>C30-C27</f>
        <v>34487211.449999981</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163</v>
      </c>
      <c r="D38" s="65"/>
    </row>
    <row r="39" spans="1:6" s="2" customFormat="1" ht="78.599999999999994" customHeight="1" x14ac:dyDescent="0.2">
      <c r="A39" s="6"/>
      <c r="B39" s="4"/>
      <c r="C39" s="64" t="s">
        <v>143</v>
      </c>
      <c r="D39" s="65"/>
    </row>
    <row r="40" spans="1:6" s="33" customFormat="1" ht="62.45" customHeight="1" x14ac:dyDescent="0.25">
      <c r="A40" s="23">
        <v>34</v>
      </c>
      <c r="B40" s="32" t="s">
        <v>72</v>
      </c>
      <c r="C40" s="66" t="s">
        <v>130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328</v>
      </c>
    </row>
    <row r="53" spans="2:4" x14ac:dyDescent="0.2">
      <c r="B53" s="10" t="s">
        <v>329</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6">
    <mergeCell ref="C40:D40"/>
    <mergeCell ref="C20:D20"/>
    <mergeCell ref="C21:D21"/>
    <mergeCell ref="C22:D22"/>
    <mergeCell ref="C23:D23"/>
    <mergeCell ref="C25:D25"/>
    <mergeCell ref="C27:D27"/>
    <mergeCell ref="C26:D26"/>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rowBreaks count="1" manualBreakCount="1">
    <brk id="55"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59"/>
  <sheetViews>
    <sheetView showGridLines="0" topLeftCell="A37" workbookViewId="0">
      <selection activeCell="M58" sqref="M58"/>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61</v>
      </c>
      <c r="D4" s="91"/>
    </row>
    <row r="5" spans="1:4" s="2" customFormat="1" ht="14.25" x14ac:dyDescent="0.2">
      <c r="A5" s="6">
        <v>1</v>
      </c>
      <c r="B5" s="3" t="s">
        <v>77</v>
      </c>
      <c r="C5" s="15" t="s">
        <v>80</v>
      </c>
      <c r="D5" s="16"/>
    </row>
    <row r="6" spans="1:4" s="2" customFormat="1" ht="14.25" x14ac:dyDescent="0.2">
      <c r="A6" s="6">
        <v>2</v>
      </c>
      <c r="B6" s="3" t="s">
        <v>81</v>
      </c>
      <c r="C6" s="46" t="str">
        <f>'tl21-'!C6</f>
        <v>December 31,2022</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78" t="s">
        <v>149</v>
      </c>
      <c r="D9" s="79"/>
    </row>
    <row r="10" spans="1:4" s="2" customFormat="1" ht="14.25" x14ac:dyDescent="0.2">
      <c r="A10" s="6">
        <v>6</v>
      </c>
      <c r="B10" s="3" t="s">
        <v>2</v>
      </c>
      <c r="C10" s="78" t="s">
        <v>57</v>
      </c>
      <c r="D10" s="79"/>
    </row>
    <row r="11" spans="1:4" s="2" customFormat="1" ht="14.25" x14ac:dyDescent="0.2">
      <c r="A11" s="6">
        <v>7</v>
      </c>
      <c r="B11" s="3" t="s">
        <v>3</v>
      </c>
      <c r="C11" s="78" t="s">
        <v>56</v>
      </c>
      <c r="D11" s="79"/>
    </row>
    <row r="12" spans="1:4" s="2" customFormat="1" ht="14.25" x14ac:dyDescent="0.2">
      <c r="A12" s="6">
        <v>8</v>
      </c>
      <c r="B12" s="3" t="s">
        <v>4</v>
      </c>
      <c r="C12" s="28" t="s">
        <v>146</v>
      </c>
      <c r="D12" s="16"/>
    </row>
    <row r="13" spans="1:4" s="2" customFormat="1" ht="14.25" x14ac:dyDescent="0.2">
      <c r="A13" s="6">
        <v>9</v>
      </c>
      <c r="B13" s="3" t="s">
        <v>86</v>
      </c>
      <c r="C13" s="80" t="s">
        <v>211</v>
      </c>
      <c r="D13" s="81"/>
    </row>
    <row r="14" spans="1:4" s="2" customFormat="1" ht="14.25" x14ac:dyDescent="0.2">
      <c r="A14" s="6">
        <v>10</v>
      </c>
      <c r="B14" s="3" t="s">
        <v>5</v>
      </c>
      <c r="C14" s="98" t="s">
        <v>153</v>
      </c>
      <c r="D14" s="99"/>
    </row>
    <row r="15" spans="1:4" s="2" customFormat="1" ht="14.25" x14ac:dyDescent="0.2">
      <c r="A15" s="6">
        <v>11</v>
      </c>
      <c r="B15" s="3" t="s">
        <v>87</v>
      </c>
      <c r="C15" s="15" t="s">
        <v>104</v>
      </c>
      <c r="D15" s="16"/>
    </row>
    <row r="16" spans="1:4" s="27" customFormat="1" ht="44.45" customHeight="1" x14ac:dyDescent="0.25">
      <c r="A16" s="23">
        <v>12</v>
      </c>
      <c r="B16" s="24" t="s">
        <v>6</v>
      </c>
      <c r="C16" s="66" t="s">
        <v>154</v>
      </c>
      <c r="D16" s="67"/>
    </row>
    <row r="17" spans="1:4" s="2" customFormat="1" ht="67.900000000000006" customHeight="1" x14ac:dyDescent="0.2">
      <c r="A17" s="6">
        <v>13</v>
      </c>
      <c r="B17" s="3" t="s">
        <v>88</v>
      </c>
      <c r="C17" s="64" t="s">
        <v>201</v>
      </c>
      <c r="D17" s="65"/>
    </row>
    <row r="18" spans="1:4" s="2" customFormat="1" ht="14.25" x14ac:dyDescent="0.2">
      <c r="A18" s="6">
        <v>14</v>
      </c>
      <c r="B18" s="3" t="s">
        <v>89</v>
      </c>
      <c r="C18" s="78" t="s">
        <v>128</v>
      </c>
      <c r="D18" s="79"/>
    </row>
    <row r="19" spans="1:4" s="27" customFormat="1" ht="106.9" customHeight="1" x14ac:dyDescent="0.25">
      <c r="A19" s="23">
        <v>15</v>
      </c>
      <c r="B19" s="24" t="s">
        <v>90</v>
      </c>
      <c r="C19" s="66" t="s">
        <v>268</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10534507.560000001</v>
      </c>
      <c r="D22" s="69"/>
    </row>
    <row r="23" spans="1:4" s="2" customFormat="1" ht="14.25" x14ac:dyDescent="0.2">
      <c r="A23" s="6">
        <v>19</v>
      </c>
      <c r="B23" s="3" t="s">
        <v>93</v>
      </c>
      <c r="C23" s="84">
        <v>1908838.33</v>
      </c>
      <c r="D23" s="69"/>
    </row>
    <row r="24" spans="1:4" s="2" customFormat="1" ht="14.25" x14ac:dyDescent="0.2">
      <c r="A24" s="6">
        <v>20</v>
      </c>
      <c r="B24" s="3" t="s">
        <v>103</v>
      </c>
      <c r="C24" s="15"/>
      <c r="D24" s="16"/>
    </row>
    <row r="25" spans="1:4" s="2" customFormat="1" ht="14.25" x14ac:dyDescent="0.2">
      <c r="A25" s="6">
        <v>21</v>
      </c>
      <c r="B25" s="7" t="s">
        <v>8</v>
      </c>
      <c r="C25" s="68" t="s">
        <v>186</v>
      </c>
      <c r="D25" s="69"/>
    </row>
    <row r="26" spans="1:4" s="2" customFormat="1" ht="14.25" x14ac:dyDescent="0.2">
      <c r="A26" s="6"/>
      <c r="B26" s="7"/>
      <c r="C26" s="34"/>
      <c r="D26" s="37" t="s">
        <v>187</v>
      </c>
    </row>
    <row r="27" spans="1:4" s="2" customFormat="1" ht="14.25" x14ac:dyDescent="0.2">
      <c r="A27" s="6">
        <v>22</v>
      </c>
      <c r="B27" s="3" t="s">
        <v>94</v>
      </c>
      <c r="C27" s="76">
        <v>58742527.810000002</v>
      </c>
      <c r="D27" s="77"/>
    </row>
    <row r="28" spans="1:4" s="2" customFormat="1" ht="14.25" x14ac:dyDescent="0.2">
      <c r="A28" s="6">
        <v>23</v>
      </c>
      <c r="B28" s="3" t="s">
        <v>95</v>
      </c>
      <c r="C28" s="76">
        <v>21636673.309999999</v>
      </c>
      <c r="D28" s="77"/>
    </row>
    <row r="29" spans="1:4" s="2" customFormat="1" ht="14.25" x14ac:dyDescent="0.2">
      <c r="A29" s="6">
        <v>24</v>
      </c>
      <c r="B29" s="3" t="s">
        <v>96</v>
      </c>
      <c r="C29" s="15"/>
      <c r="D29" s="16"/>
    </row>
    <row r="30" spans="1:4" s="2" customFormat="1" ht="15.6" customHeight="1" x14ac:dyDescent="0.2">
      <c r="A30" s="6">
        <v>25</v>
      </c>
      <c r="B30" s="3" t="s">
        <v>97</v>
      </c>
      <c r="C30" s="72">
        <f>87163580.72+3182469.56</f>
        <v>90346050.280000001</v>
      </c>
      <c r="D30" s="73"/>
    </row>
    <row r="31" spans="1:4" s="2" customFormat="1" ht="14.25" x14ac:dyDescent="0.2">
      <c r="A31" s="6">
        <v>26</v>
      </c>
      <c r="B31" s="3" t="s">
        <v>102</v>
      </c>
      <c r="C31" s="15"/>
      <c r="D31" s="45" t="s">
        <v>258</v>
      </c>
    </row>
    <row r="32" spans="1:4" s="2" customFormat="1" ht="15.6" customHeight="1" x14ac:dyDescent="0.2">
      <c r="A32" s="6">
        <v>27</v>
      </c>
      <c r="B32" s="3" t="s">
        <v>98</v>
      </c>
      <c r="C32" s="74">
        <f>C30-C27</f>
        <v>31603522.469999999</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163</v>
      </c>
      <c r="D38" s="65"/>
    </row>
    <row r="39" spans="1:6" s="2" customFormat="1" ht="78.599999999999994" customHeight="1" x14ac:dyDescent="0.2">
      <c r="A39" s="6"/>
      <c r="B39" s="4"/>
      <c r="C39" s="64" t="s">
        <v>143</v>
      </c>
      <c r="D39" s="65"/>
    </row>
    <row r="40" spans="1:6" s="33" customFormat="1" ht="62.45" customHeight="1" x14ac:dyDescent="0.25">
      <c r="A40" s="23">
        <v>34</v>
      </c>
      <c r="B40" s="32" t="s">
        <v>72</v>
      </c>
      <c r="C40" s="66" t="s">
        <v>130</v>
      </c>
      <c r="D40" s="67"/>
    </row>
    <row r="41" spans="1:6" ht="19.149999999999999" customHeight="1" x14ac:dyDescent="0.25">
      <c r="A41" s="18"/>
      <c r="E41" s="19"/>
      <c r="F41" s="19"/>
    </row>
    <row r="42" spans="1:6" x14ac:dyDescent="0.2">
      <c r="B42" s="19"/>
      <c r="C42" s="19"/>
      <c r="D42" s="19"/>
      <c r="E42" s="19"/>
      <c r="F42" s="19"/>
    </row>
    <row r="43" spans="1:6" x14ac:dyDescent="0.2">
      <c r="B43" s="19"/>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328</v>
      </c>
    </row>
    <row r="52" spans="2:4" x14ac:dyDescent="0.2">
      <c r="B52" s="10" t="s">
        <v>329</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2" orientation="portrait" r:id="rId1"/>
  <headerFooter>
    <oddHeader>&amp;RAnnex "A"</oddHeader>
  </headerFooter>
  <rowBreaks count="1" manualBreakCount="1">
    <brk id="52"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F59"/>
  <sheetViews>
    <sheetView showGridLines="0" view="pageBreakPreview" topLeftCell="A25" zoomScaleNormal="100" zoomScaleSheetLayoutView="100" workbookViewId="0">
      <selection activeCell="H43" sqref="H43"/>
    </sheetView>
  </sheetViews>
  <sheetFormatPr defaultColWidth="9" defaultRowHeight="15" x14ac:dyDescent="0.2"/>
  <cols>
    <col min="1" max="1" width="5.375" style="2" customWidth="1"/>
    <col min="2" max="2" width="60.62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58</v>
      </c>
      <c r="D4" s="91"/>
    </row>
    <row r="5" spans="1:4" s="2" customFormat="1" ht="14.25" x14ac:dyDescent="0.2">
      <c r="A5" s="6">
        <v>1</v>
      </c>
      <c r="B5" s="3" t="s">
        <v>77</v>
      </c>
      <c r="C5" s="59" t="s">
        <v>80</v>
      </c>
      <c r="D5" s="62"/>
    </row>
    <row r="6" spans="1:4" s="2" customFormat="1" ht="14.25" x14ac:dyDescent="0.2">
      <c r="A6" s="6">
        <v>2</v>
      </c>
      <c r="B6" s="3" t="s">
        <v>81</v>
      </c>
      <c r="C6" s="46" t="str">
        <f>'tl20-'!C6</f>
        <v>December 31,2022</v>
      </c>
      <c r="D6" s="62"/>
    </row>
    <row r="7" spans="1:4" s="2" customFormat="1" ht="14.25" x14ac:dyDescent="0.2">
      <c r="A7" s="6">
        <v>3</v>
      </c>
      <c r="B7" s="3" t="s">
        <v>82</v>
      </c>
      <c r="C7" s="59" t="s">
        <v>83</v>
      </c>
      <c r="D7" s="62"/>
    </row>
    <row r="8" spans="1:4" s="2" customFormat="1" ht="14.25" x14ac:dyDescent="0.2">
      <c r="A8" s="6">
        <v>4</v>
      </c>
      <c r="B8" s="3" t="s">
        <v>84</v>
      </c>
      <c r="C8" s="59" t="s">
        <v>148</v>
      </c>
      <c r="D8" s="62"/>
    </row>
    <row r="9" spans="1:4" s="2" customFormat="1" ht="14.25" x14ac:dyDescent="0.2">
      <c r="A9" s="6">
        <v>5</v>
      </c>
      <c r="B9" s="3" t="s">
        <v>85</v>
      </c>
      <c r="C9" s="78" t="s">
        <v>149</v>
      </c>
      <c r="D9" s="79"/>
    </row>
    <row r="10" spans="1:4" s="2" customFormat="1" ht="14.25" x14ac:dyDescent="0.2">
      <c r="A10" s="6">
        <v>6</v>
      </c>
      <c r="B10" s="3" t="s">
        <v>2</v>
      </c>
      <c r="C10" s="78" t="s">
        <v>57</v>
      </c>
      <c r="D10" s="79"/>
    </row>
    <row r="11" spans="1:4" s="2" customFormat="1" ht="14.25" x14ac:dyDescent="0.2">
      <c r="A11" s="6">
        <v>7</v>
      </c>
      <c r="B11" s="3" t="s">
        <v>3</v>
      </c>
      <c r="C11" s="78" t="s">
        <v>56</v>
      </c>
      <c r="D11" s="79"/>
    </row>
    <row r="12" spans="1:4" s="2" customFormat="1" ht="14.25" x14ac:dyDescent="0.2">
      <c r="A12" s="6">
        <v>8</v>
      </c>
      <c r="B12" s="3" t="s">
        <v>4</v>
      </c>
      <c r="C12" s="28" t="s">
        <v>146</v>
      </c>
      <c r="D12" s="62"/>
    </row>
    <row r="13" spans="1:4" s="2" customFormat="1" ht="14.25" x14ac:dyDescent="0.2">
      <c r="A13" s="6">
        <v>9</v>
      </c>
      <c r="B13" s="3" t="s">
        <v>86</v>
      </c>
      <c r="C13" s="80" t="s">
        <v>210</v>
      </c>
      <c r="D13" s="81"/>
    </row>
    <row r="14" spans="1:4" s="2" customFormat="1" ht="14.25" x14ac:dyDescent="0.2">
      <c r="A14" s="6">
        <v>10</v>
      </c>
      <c r="B14" s="3" t="s">
        <v>5</v>
      </c>
      <c r="C14" s="98" t="s">
        <v>59</v>
      </c>
      <c r="D14" s="99"/>
    </row>
    <row r="15" spans="1:4" s="2" customFormat="1" ht="14.25" x14ac:dyDescent="0.2">
      <c r="A15" s="6">
        <v>11</v>
      </c>
      <c r="B15" s="3" t="s">
        <v>87</v>
      </c>
      <c r="C15" s="59" t="s">
        <v>104</v>
      </c>
      <c r="D15" s="62"/>
    </row>
    <row r="16" spans="1:4" s="27" customFormat="1" ht="44.45" customHeight="1" x14ac:dyDescent="0.25">
      <c r="A16" s="23">
        <v>12</v>
      </c>
      <c r="B16" s="24" t="s">
        <v>6</v>
      </c>
      <c r="C16" s="66" t="s">
        <v>151</v>
      </c>
      <c r="D16" s="67"/>
    </row>
    <row r="17" spans="1:4" s="2" customFormat="1" ht="60" customHeight="1" x14ac:dyDescent="0.2">
      <c r="A17" s="6">
        <v>13</v>
      </c>
      <c r="B17" s="3" t="s">
        <v>88</v>
      </c>
      <c r="C17" s="64" t="s">
        <v>201</v>
      </c>
      <c r="D17" s="65"/>
    </row>
    <row r="18" spans="1:4" s="2" customFormat="1" ht="14.25" x14ac:dyDescent="0.2">
      <c r="A18" s="6">
        <v>14</v>
      </c>
      <c r="B18" s="3" t="s">
        <v>89</v>
      </c>
      <c r="C18" s="78" t="s">
        <v>128</v>
      </c>
      <c r="D18" s="79"/>
    </row>
    <row r="19" spans="1:4" s="27" customFormat="1" ht="106.9" customHeight="1" x14ac:dyDescent="0.25">
      <c r="A19" s="23">
        <v>15</v>
      </c>
      <c r="B19" s="24" t="s">
        <v>90</v>
      </c>
      <c r="C19" s="66" t="s">
        <v>268</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10782330.84</v>
      </c>
      <c r="D22" s="69"/>
    </row>
    <row r="23" spans="1:4" s="2" customFormat="1" ht="14.25" x14ac:dyDescent="0.2">
      <c r="A23" s="6">
        <v>19</v>
      </c>
      <c r="B23" s="3" t="s">
        <v>93</v>
      </c>
      <c r="C23" s="84">
        <v>1954112.84</v>
      </c>
      <c r="D23" s="69"/>
    </row>
    <row r="24" spans="1:4" s="2" customFormat="1" ht="14.25" x14ac:dyDescent="0.2">
      <c r="A24" s="6">
        <v>20</v>
      </c>
      <c r="B24" s="3" t="s">
        <v>103</v>
      </c>
      <c r="C24" s="59"/>
      <c r="D24" s="62"/>
    </row>
    <row r="25" spans="1:4" s="2" customFormat="1" ht="14.25" x14ac:dyDescent="0.2">
      <c r="A25" s="6">
        <v>21</v>
      </c>
      <c r="B25" s="7" t="s">
        <v>8</v>
      </c>
      <c r="C25" s="68" t="s">
        <v>184</v>
      </c>
      <c r="D25" s="69"/>
    </row>
    <row r="26" spans="1:4" s="2" customFormat="1" ht="14.25" x14ac:dyDescent="0.2">
      <c r="A26" s="6"/>
      <c r="B26" s="7"/>
      <c r="C26" s="61"/>
      <c r="D26" s="60" t="s">
        <v>185</v>
      </c>
    </row>
    <row r="27" spans="1:4" s="2" customFormat="1" ht="14.25" x14ac:dyDescent="0.2">
      <c r="A27" s="6">
        <v>22</v>
      </c>
      <c r="B27" s="3" t="s">
        <v>94</v>
      </c>
      <c r="C27" s="76">
        <v>59741549.579999998</v>
      </c>
      <c r="D27" s="77"/>
    </row>
    <row r="28" spans="1:4" s="2" customFormat="1" ht="14.25" x14ac:dyDescent="0.2">
      <c r="A28" s="6">
        <v>23</v>
      </c>
      <c r="B28" s="3" t="s">
        <v>95</v>
      </c>
      <c r="C28" s="76">
        <v>25703438.390000001</v>
      </c>
      <c r="D28" s="77"/>
    </row>
    <row r="29" spans="1:4" s="2" customFormat="1" ht="14.25" x14ac:dyDescent="0.2">
      <c r="A29" s="6">
        <v>24</v>
      </c>
      <c r="B29" s="3" t="s">
        <v>96</v>
      </c>
      <c r="C29" s="59"/>
      <c r="D29" s="62"/>
    </row>
    <row r="30" spans="1:4" s="2" customFormat="1" ht="15.6" customHeight="1" x14ac:dyDescent="0.2">
      <c r="A30" s="6">
        <v>25</v>
      </c>
      <c r="B30" s="3" t="s">
        <v>97</v>
      </c>
      <c r="C30" s="72">
        <f>38595931.33+5776419.62+6441499.15+9464275.14+9197432.66+10650513.48+5544128.09+6418342.72</f>
        <v>92088542.189999998</v>
      </c>
      <c r="D30" s="73"/>
    </row>
    <row r="31" spans="1:4" s="2" customFormat="1" ht="14.25" x14ac:dyDescent="0.2">
      <c r="A31" s="6">
        <v>26</v>
      </c>
      <c r="B31" s="3" t="s">
        <v>102</v>
      </c>
      <c r="C31" s="59"/>
      <c r="D31" s="63">
        <v>0</v>
      </c>
    </row>
    <row r="32" spans="1:4" s="2" customFormat="1" ht="15.6" customHeight="1" x14ac:dyDescent="0.2">
      <c r="A32" s="6">
        <v>27</v>
      </c>
      <c r="B32" s="3" t="s">
        <v>98</v>
      </c>
      <c r="C32" s="74">
        <f>C30-C27</f>
        <v>32346992.609999999</v>
      </c>
      <c r="D32" s="75"/>
    </row>
    <row r="33" spans="1:6" s="2" customFormat="1" ht="14.25" x14ac:dyDescent="0.2">
      <c r="A33" s="6">
        <v>28</v>
      </c>
      <c r="B33" s="3" t="s">
        <v>99</v>
      </c>
      <c r="C33" s="59"/>
      <c r="D33" s="62"/>
    </row>
    <row r="34" spans="1:6" s="2" customFormat="1" ht="14.25" x14ac:dyDescent="0.2">
      <c r="A34" s="6">
        <v>29</v>
      </c>
      <c r="B34" s="3" t="s">
        <v>100</v>
      </c>
      <c r="C34" s="59"/>
      <c r="D34" s="62"/>
    </row>
    <row r="35" spans="1:6" s="2" customFormat="1" ht="15.6" customHeight="1" x14ac:dyDescent="0.2">
      <c r="A35" s="6">
        <v>30</v>
      </c>
      <c r="B35" s="3" t="s">
        <v>101</v>
      </c>
      <c r="C35" s="59" t="s">
        <v>21</v>
      </c>
      <c r="D35" s="5"/>
    </row>
    <row r="36" spans="1:6" s="2" customFormat="1" ht="14.25" x14ac:dyDescent="0.2">
      <c r="A36" s="6">
        <v>31</v>
      </c>
      <c r="B36" s="4" t="s">
        <v>40</v>
      </c>
      <c r="C36" s="59"/>
      <c r="D36" s="62"/>
    </row>
    <row r="37" spans="1:6" s="2" customFormat="1" ht="14.25" x14ac:dyDescent="0.2">
      <c r="A37" s="6">
        <v>32</v>
      </c>
      <c r="B37" s="4" t="s">
        <v>9</v>
      </c>
      <c r="C37" s="59"/>
      <c r="D37" s="62"/>
    </row>
    <row r="38" spans="1:6" s="2" customFormat="1" ht="31.9" customHeight="1" x14ac:dyDescent="0.2">
      <c r="A38" s="6">
        <v>33</v>
      </c>
      <c r="B38" s="4" t="s">
        <v>10</v>
      </c>
      <c r="C38" s="64" t="s">
        <v>163</v>
      </c>
      <c r="D38" s="65"/>
    </row>
    <row r="39" spans="1:6" s="2" customFormat="1" ht="78.599999999999994" customHeight="1" x14ac:dyDescent="0.2">
      <c r="A39" s="6"/>
      <c r="B39" s="4"/>
      <c r="C39" s="64" t="s">
        <v>143</v>
      </c>
      <c r="D39" s="65"/>
    </row>
    <row r="40" spans="1:6" s="33" customFormat="1" ht="62.45" customHeight="1" x14ac:dyDescent="0.25">
      <c r="A40" s="23">
        <v>34</v>
      </c>
      <c r="B40" s="32" t="s">
        <v>72</v>
      </c>
      <c r="C40" s="66" t="s">
        <v>130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328</v>
      </c>
    </row>
    <row r="52" spans="2:4" x14ac:dyDescent="0.2">
      <c r="B52" s="10" t="s">
        <v>329</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3" orientation="portrait" r:id="rId1"/>
  <headerFooter>
    <oddHeader>&amp;RAnnex "A"</oddHeader>
  </headerFooter>
  <rowBreaks count="1" manualBreakCount="1">
    <brk id="52"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60"/>
  <sheetViews>
    <sheetView showGridLines="0" topLeftCell="A5" workbookViewId="0">
      <selection activeCell="J22" sqref="J22"/>
    </sheetView>
  </sheetViews>
  <sheetFormatPr defaultColWidth="9" defaultRowHeight="15" x14ac:dyDescent="0.2"/>
  <cols>
    <col min="1" max="1" width="5.375" style="2" customWidth="1"/>
    <col min="2" max="2" width="59.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55</v>
      </c>
      <c r="D4" s="91"/>
    </row>
    <row r="5" spans="1:4" s="2" customFormat="1" ht="14.25" x14ac:dyDescent="0.2">
      <c r="A5" s="6">
        <v>1</v>
      </c>
      <c r="B5" s="3" t="s">
        <v>77</v>
      </c>
      <c r="C5" s="15" t="s">
        <v>80</v>
      </c>
      <c r="D5" s="16"/>
    </row>
    <row r="6" spans="1:4" s="2" customFormat="1" ht="14.25" x14ac:dyDescent="0.2">
      <c r="A6" s="6">
        <v>2</v>
      </c>
      <c r="B6" s="3" t="s">
        <v>81</v>
      </c>
      <c r="C6" s="46" t="str">
        <f>'tl19-'!C6</f>
        <v>December 31,2022</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78" t="s">
        <v>149</v>
      </c>
      <c r="D9" s="79"/>
    </row>
    <row r="10" spans="1:4" s="2" customFormat="1" ht="14.25" x14ac:dyDescent="0.2">
      <c r="A10" s="6">
        <v>6</v>
      </c>
      <c r="B10" s="3" t="s">
        <v>2</v>
      </c>
      <c r="C10" s="78" t="s">
        <v>57</v>
      </c>
      <c r="D10" s="79"/>
    </row>
    <row r="11" spans="1:4" s="2" customFormat="1" ht="14.25" x14ac:dyDescent="0.2">
      <c r="A11" s="6">
        <v>7</v>
      </c>
      <c r="B11" s="3" t="s">
        <v>3</v>
      </c>
      <c r="C11" s="78" t="s">
        <v>56</v>
      </c>
      <c r="D11" s="79"/>
    </row>
    <row r="12" spans="1:4" s="2" customFormat="1" ht="14.25" x14ac:dyDescent="0.2">
      <c r="A12" s="6">
        <v>8</v>
      </c>
      <c r="B12" s="3" t="s">
        <v>4</v>
      </c>
      <c r="C12" s="28" t="s">
        <v>146</v>
      </c>
      <c r="D12" s="16"/>
    </row>
    <row r="13" spans="1:4" s="2" customFormat="1" ht="14.25" x14ac:dyDescent="0.2">
      <c r="A13" s="6">
        <v>9</v>
      </c>
      <c r="B13" s="3" t="s">
        <v>86</v>
      </c>
      <c r="C13" s="80" t="s">
        <v>209</v>
      </c>
      <c r="D13" s="81"/>
    </row>
    <row r="14" spans="1:4" s="2" customFormat="1" ht="14.25" x14ac:dyDescent="0.2">
      <c r="A14" s="6">
        <v>10</v>
      </c>
      <c r="B14" s="3" t="s">
        <v>5</v>
      </c>
      <c r="C14" s="98" t="s">
        <v>150</v>
      </c>
      <c r="D14" s="99"/>
    </row>
    <row r="15" spans="1:4" s="2" customFormat="1" ht="14.25" x14ac:dyDescent="0.2">
      <c r="A15" s="6">
        <v>11</v>
      </c>
      <c r="B15" s="3" t="s">
        <v>87</v>
      </c>
      <c r="C15" s="15" t="s">
        <v>104</v>
      </c>
      <c r="D15" s="16"/>
    </row>
    <row r="16" spans="1:4" s="27" customFormat="1" ht="44.45" customHeight="1" x14ac:dyDescent="0.25">
      <c r="A16" s="23">
        <v>12</v>
      </c>
      <c r="B16" s="24" t="s">
        <v>6</v>
      </c>
      <c r="C16" s="66" t="s">
        <v>147</v>
      </c>
      <c r="D16" s="67"/>
    </row>
    <row r="17" spans="1:4" s="2" customFormat="1" ht="63" customHeight="1" x14ac:dyDescent="0.2">
      <c r="A17" s="6">
        <v>13</v>
      </c>
      <c r="B17" s="3" t="s">
        <v>88</v>
      </c>
      <c r="C17" s="64" t="s">
        <v>201</v>
      </c>
      <c r="D17" s="65"/>
    </row>
    <row r="18" spans="1:4" s="2" customFormat="1" ht="14.25" x14ac:dyDescent="0.2">
      <c r="A18" s="6">
        <v>14</v>
      </c>
      <c r="B18" s="3" t="s">
        <v>89</v>
      </c>
      <c r="C18" s="78" t="s">
        <v>128</v>
      </c>
      <c r="D18" s="79"/>
    </row>
    <row r="19" spans="1:4" s="27" customFormat="1" ht="106.9" customHeight="1" x14ac:dyDescent="0.25">
      <c r="A19" s="23">
        <v>15</v>
      </c>
      <c r="B19" s="24" t="s">
        <v>90</v>
      </c>
      <c r="C19" s="66" t="s">
        <v>268</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45173243.640000001</v>
      </c>
      <c r="D22" s="69"/>
    </row>
    <row r="23" spans="1:4" s="2" customFormat="1" ht="14.25" x14ac:dyDescent="0.2">
      <c r="A23" s="6">
        <v>19</v>
      </c>
      <c r="B23" s="3" t="s">
        <v>93</v>
      </c>
      <c r="C23" s="84">
        <v>7662434.0999999996</v>
      </c>
      <c r="D23" s="69"/>
    </row>
    <row r="24" spans="1:4" s="2" customFormat="1" ht="14.25" x14ac:dyDescent="0.2">
      <c r="A24" s="6">
        <v>20</v>
      </c>
      <c r="B24" s="3" t="s">
        <v>103</v>
      </c>
      <c r="C24" s="15"/>
      <c r="D24" s="16"/>
    </row>
    <row r="25" spans="1:4" s="2" customFormat="1" ht="14.25" x14ac:dyDescent="0.2">
      <c r="A25" s="6">
        <v>21</v>
      </c>
      <c r="B25" s="7" t="s">
        <v>8</v>
      </c>
      <c r="C25" s="68" t="s">
        <v>182</v>
      </c>
      <c r="D25" s="69"/>
    </row>
    <row r="26" spans="1:4" s="2" customFormat="1" ht="14.25" x14ac:dyDescent="0.2">
      <c r="A26" s="6"/>
      <c r="B26" s="7"/>
      <c r="C26" s="34"/>
      <c r="D26" s="37" t="s">
        <v>183</v>
      </c>
    </row>
    <row r="27" spans="1:4" s="2" customFormat="1" ht="14.25" x14ac:dyDescent="0.2">
      <c r="A27" s="6">
        <v>22</v>
      </c>
      <c r="B27" s="3" t="s">
        <v>94</v>
      </c>
      <c r="C27" s="76">
        <v>268514963.43000001</v>
      </c>
      <c r="D27" s="77"/>
    </row>
    <row r="28" spans="1:4" s="2" customFormat="1" ht="14.25" x14ac:dyDescent="0.2">
      <c r="A28" s="6">
        <v>23</v>
      </c>
      <c r="B28" s="3" t="s">
        <v>95</v>
      </c>
      <c r="C28" s="76">
        <v>93646726.930000007</v>
      </c>
      <c r="D28" s="77"/>
    </row>
    <row r="29" spans="1:4" s="2" customFormat="1" ht="14.25" x14ac:dyDescent="0.2">
      <c r="A29" s="6">
        <v>24</v>
      </c>
      <c r="B29" s="3" t="s">
        <v>96</v>
      </c>
      <c r="C29" s="15"/>
      <c r="D29" s="16"/>
    </row>
    <row r="30" spans="1:4" s="2" customFormat="1" ht="14.25" x14ac:dyDescent="0.2">
      <c r="A30" s="6">
        <v>25</v>
      </c>
      <c r="B30" s="3" t="s">
        <v>152</v>
      </c>
      <c r="C30" s="76">
        <f>378511593.02+11459947.87+2769842.54</f>
        <v>392741383.43000001</v>
      </c>
      <c r="D30" s="77"/>
    </row>
    <row r="31" spans="1:4" s="2" customFormat="1" ht="14.25" x14ac:dyDescent="0.2">
      <c r="A31" s="6">
        <v>26</v>
      </c>
      <c r="B31" s="3" t="s">
        <v>102</v>
      </c>
      <c r="C31" s="15"/>
      <c r="D31" s="44" t="s">
        <v>258</v>
      </c>
    </row>
    <row r="32" spans="1:4" s="2" customFormat="1" ht="15.6" customHeight="1" x14ac:dyDescent="0.2">
      <c r="A32" s="6">
        <v>27</v>
      </c>
      <c r="B32" s="3" t="s">
        <v>98</v>
      </c>
      <c r="C32" s="74">
        <f>C30-C27</f>
        <v>124226420</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163</v>
      </c>
      <c r="D38" s="65"/>
    </row>
    <row r="39" spans="1:6" s="2" customFormat="1" ht="78.599999999999994" customHeight="1" x14ac:dyDescent="0.2">
      <c r="A39" s="6"/>
      <c r="B39" s="4"/>
      <c r="C39" s="64" t="s">
        <v>143</v>
      </c>
      <c r="D39" s="65"/>
    </row>
    <row r="40" spans="1:6" s="33" customFormat="1" ht="73.900000000000006" customHeight="1" x14ac:dyDescent="0.25">
      <c r="A40" s="23">
        <v>34</v>
      </c>
      <c r="B40" s="32" t="s">
        <v>72</v>
      </c>
      <c r="C40" s="66" t="s">
        <v>130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328</v>
      </c>
    </row>
    <row r="53" spans="2:4" x14ac:dyDescent="0.2">
      <c r="B53" s="10" t="s">
        <v>329</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F60"/>
  <sheetViews>
    <sheetView showGridLines="0" workbookViewId="0">
      <selection activeCell="K20" sqref="K20"/>
    </sheetView>
  </sheetViews>
  <sheetFormatPr defaultColWidth="9" defaultRowHeight="15" x14ac:dyDescent="0.2"/>
  <cols>
    <col min="1" max="1" width="5.375" style="2" customWidth="1"/>
    <col min="2" max="2" width="59.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4" spans="1:4" ht="45" x14ac:dyDescent="0.25">
      <c r="A4" s="26" t="s">
        <v>78</v>
      </c>
      <c r="B4" s="8" t="s">
        <v>1</v>
      </c>
      <c r="C4" s="90" t="s">
        <v>54</v>
      </c>
      <c r="D4" s="91"/>
    </row>
    <row r="5" spans="1:4" s="2" customFormat="1" ht="14.25" x14ac:dyDescent="0.2">
      <c r="A5" s="6">
        <v>1</v>
      </c>
      <c r="B5" s="3" t="s">
        <v>77</v>
      </c>
      <c r="C5" s="15" t="s">
        <v>80</v>
      </c>
      <c r="D5" s="16"/>
    </row>
    <row r="6" spans="1:4" s="2" customFormat="1" ht="14.25" x14ac:dyDescent="0.2">
      <c r="A6" s="6">
        <v>2</v>
      </c>
      <c r="B6" s="3" t="s">
        <v>81</v>
      </c>
      <c r="C6" s="46" t="str">
        <f>'tl18-'!C6</f>
        <v>December 31,2022</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78" t="s">
        <v>134</v>
      </c>
      <c r="D9" s="79"/>
    </row>
    <row r="10" spans="1:4" s="2" customFormat="1" ht="14.25" x14ac:dyDescent="0.2">
      <c r="A10" s="6">
        <v>6</v>
      </c>
      <c r="B10" s="3" t="s">
        <v>2</v>
      </c>
      <c r="C10" s="78" t="s">
        <v>125</v>
      </c>
      <c r="D10" s="79"/>
    </row>
    <row r="11" spans="1:4" s="2" customFormat="1" ht="14.25" x14ac:dyDescent="0.2">
      <c r="A11" s="6">
        <v>7</v>
      </c>
      <c r="B11" s="3" t="s">
        <v>3</v>
      </c>
      <c r="C11" s="78" t="s">
        <v>45</v>
      </c>
      <c r="D11" s="79"/>
    </row>
    <row r="12" spans="1:4" s="2" customFormat="1" ht="14.25" x14ac:dyDescent="0.2">
      <c r="A12" s="6">
        <v>8</v>
      </c>
      <c r="B12" s="3" t="s">
        <v>4</v>
      </c>
      <c r="C12" s="28" t="s">
        <v>178</v>
      </c>
      <c r="D12" s="16"/>
    </row>
    <row r="13" spans="1:4" s="2" customFormat="1" ht="14.25" x14ac:dyDescent="0.2">
      <c r="A13" s="6">
        <v>9</v>
      </c>
      <c r="B13" s="3" t="s">
        <v>86</v>
      </c>
      <c r="C13" s="80">
        <v>44380000</v>
      </c>
      <c r="D13" s="81"/>
    </row>
    <row r="14" spans="1:4" s="2" customFormat="1" ht="14.25" x14ac:dyDescent="0.2">
      <c r="A14" s="6">
        <v>10</v>
      </c>
      <c r="B14" s="3" t="s">
        <v>5</v>
      </c>
      <c r="C14" s="98" t="s">
        <v>140</v>
      </c>
      <c r="D14" s="99"/>
    </row>
    <row r="15" spans="1:4" s="2" customFormat="1" ht="14.25" x14ac:dyDescent="0.2">
      <c r="A15" s="6">
        <v>11</v>
      </c>
      <c r="B15" s="3" t="s">
        <v>87</v>
      </c>
      <c r="C15" s="15" t="s">
        <v>104</v>
      </c>
      <c r="D15" s="16"/>
    </row>
    <row r="16" spans="1:4" s="27" customFormat="1" ht="44.45" customHeight="1" x14ac:dyDescent="0.25">
      <c r="A16" s="23">
        <v>12</v>
      </c>
      <c r="B16" s="24" t="s">
        <v>6</v>
      </c>
      <c r="C16" s="66" t="s">
        <v>145</v>
      </c>
      <c r="D16" s="67"/>
    </row>
    <row r="17" spans="1:4" s="2" customFormat="1" ht="78" customHeight="1" x14ac:dyDescent="0.2">
      <c r="A17" s="6">
        <v>13</v>
      </c>
      <c r="B17" s="3" t="s">
        <v>88</v>
      </c>
      <c r="C17" s="66" t="s">
        <v>141</v>
      </c>
      <c r="D17" s="67"/>
    </row>
    <row r="18" spans="1:4" s="2" customFormat="1" ht="14.25" x14ac:dyDescent="0.2">
      <c r="A18" s="6">
        <v>14</v>
      </c>
      <c r="B18" s="3" t="s">
        <v>89</v>
      </c>
      <c r="C18" s="78" t="s">
        <v>128</v>
      </c>
      <c r="D18" s="79"/>
    </row>
    <row r="19" spans="1:4" s="27" customFormat="1" ht="106.9" customHeight="1" x14ac:dyDescent="0.25">
      <c r="A19" s="23">
        <v>15</v>
      </c>
      <c r="B19" s="24" t="s">
        <v>90</v>
      </c>
      <c r="C19" s="66" t="s">
        <v>202</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0</v>
      </c>
      <c r="D22" s="69"/>
    </row>
    <row r="23" spans="1:4" s="2" customFormat="1" ht="14.25" x14ac:dyDescent="0.2">
      <c r="A23" s="6">
        <v>19</v>
      </c>
      <c r="B23" s="3" t="s">
        <v>93</v>
      </c>
      <c r="C23" s="84">
        <v>0</v>
      </c>
      <c r="D23" s="69"/>
    </row>
    <row r="24" spans="1:4" s="2" customFormat="1" ht="14.25" x14ac:dyDescent="0.2">
      <c r="A24" s="6">
        <v>20</v>
      </c>
      <c r="B24" s="3" t="s">
        <v>103</v>
      </c>
      <c r="C24" s="15"/>
      <c r="D24" s="16"/>
    </row>
    <row r="25" spans="1:4" s="2" customFormat="1" ht="14.25" x14ac:dyDescent="0.2">
      <c r="A25" s="6">
        <v>21</v>
      </c>
      <c r="B25" s="7" t="s">
        <v>8</v>
      </c>
      <c r="C25" s="68" t="s">
        <v>191</v>
      </c>
      <c r="D25" s="69"/>
    </row>
    <row r="26" spans="1:4" s="2" customFormat="1" ht="14.25" x14ac:dyDescent="0.2">
      <c r="A26" s="6"/>
      <c r="B26" s="7"/>
      <c r="C26" s="34"/>
      <c r="D26" s="37" t="s">
        <v>190</v>
      </c>
    </row>
    <row r="27" spans="1:4" s="2" customFormat="1" ht="14.25" x14ac:dyDescent="0.2">
      <c r="A27" s="6">
        <v>22</v>
      </c>
      <c r="B27" s="3" t="s">
        <v>94</v>
      </c>
      <c r="C27" s="76">
        <v>6657000</v>
      </c>
      <c r="D27" s="77"/>
    </row>
    <row r="28" spans="1:4" s="2" customFormat="1" ht="14.25" x14ac:dyDescent="0.2">
      <c r="A28" s="6">
        <v>23</v>
      </c>
      <c r="B28" s="3" t="s">
        <v>95</v>
      </c>
      <c r="C28" s="76">
        <v>529545.93999999994</v>
      </c>
      <c r="D28" s="77"/>
    </row>
    <row r="29" spans="1:4" s="2" customFormat="1" ht="14.25" x14ac:dyDescent="0.2">
      <c r="A29" s="6">
        <v>24</v>
      </c>
      <c r="B29" s="3" t="s">
        <v>96</v>
      </c>
      <c r="C29" s="15"/>
      <c r="D29" s="16"/>
    </row>
    <row r="30" spans="1:4" s="2" customFormat="1" ht="14.25" x14ac:dyDescent="0.2">
      <c r="A30" s="6">
        <v>25</v>
      </c>
      <c r="B30" s="3" t="s">
        <v>97</v>
      </c>
      <c r="C30" s="76">
        <v>6657000</v>
      </c>
      <c r="D30" s="77"/>
    </row>
    <row r="31" spans="1:4" s="2" customFormat="1" ht="14.25" x14ac:dyDescent="0.2">
      <c r="A31" s="6">
        <v>26</v>
      </c>
      <c r="B31" s="3" t="s">
        <v>102</v>
      </c>
      <c r="C31" s="15"/>
      <c r="D31" s="17">
        <v>0</v>
      </c>
    </row>
    <row r="32" spans="1:4" s="2" customFormat="1" ht="15.6" customHeight="1" x14ac:dyDescent="0.2">
      <c r="A32" s="6">
        <v>27</v>
      </c>
      <c r="B32" s="3" t="s">
        <v>98</v>
      </c>
      <c r="C32" s="74">
        <f>C30-C27</f>
        <v>0</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142</v>
      </c>
      <c r="D38" s="65"/>
    </row>
    <row r="39" spans="1:6" s="2" customFormat="1" ht="78.599999999999994" customHeight="1" x14ac:dyDescent="0.2">
      <c r="A39" s="6"/>
      <c r="B39" s="4"/>
      <c r="C39" s="64" t="s">
        <v>143</v>
      </c>
      <c r="D39" s="65"/>
    </row>
    <row r="40" spans="1:6" s="33" customFormat="1" ht="64.900000000000006" customHeight="1" x14ac:dyDescent="0.25">
      <c r="A40" s="23">
        <v>34</v>
      </c>
      <c r="B40" s="32" t="s">
        <v>72</v>
      </c>
      <c r="C40" s="66" t="s">
        <v>130</v>
      </c>
      <c r="D40" s="67"/>
    </row>
    <row r="41" spans="1:6" ht="15.75" x14ac:dyDescent="0.25">
      <c r="A41" s="18"/>
      <c r="E41" s="19"/>
      <c r="F41" s="19"/>
    </row>
    <row r="42" spans="1:6" ht="28.9" customHeight="1" x14ac:dyDescent="0.2">
      <c r="A42" s="19"/>
      <c r="B42" s="19"/>
      <c r="C42" s="19"/>
      <c r="D42" s="19"/>
      <c r="E42" s="19"/>
      <c r="F42" s="19"/>
    </row>
    <row r="43" spans="1:6" ht="15.75" x14ac:dyDescent="0.25">
      <c r="A43" s="18"/>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328</v>
      </c>
    </row>
    <row r="53" spans="2:4" x14ac:dyDescent="0.2">
      <c r="B53" s="10" t="s">
        <v>329</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F60"/>
  <sheetViews>
    <sheetView showGridLines="0" topLeftCell="A22" workbookViewId="0">
      <selection activeCell="I46" sqref="I46"/>
    </sheetView>
  </sheetViews>
  <sheetFormatPr defaultColWidth="9" defaultRowHeight="15" x14ac:dyDescent="0.2"/>
  <cols>
    <col min="1" max="1" width="5.375" style="2" customWidth="1"/>
    <col min="2" max="2" width="60.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53</v>
      </c>
      <c r="D4" s="91"/>
    </row>
    <row r="5" spans="1:4" s="2" customFormat="1" ht="14.25" x14ac:dyDescent="0.2">
      <c r="A5" s="6">
        <v>1</v>
      </c>
      <c r="B5" s="3" t="s">
        <v>77</v>
      </c>
      <c r="C5" s="15" t="s">
        <v>80</v>
      </c>
      <c r="D5" s="16"/>
    </row>
    <row r="6" spans="1:4" s="2" customFormat="1" ht="14.25" x14ac:dyDescent="0.2">
      <c r="A6" s="6">
        <v>2</v>
      </c>
      <c r="B6" s="3" t="s">
        <v>81</v>
      </c>
      <c r="C6" s="46" t="str">
        <f>'tl18-'!C6</f>
        <v>December 31,2022</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78" t="s">
        <v>134</v>
      </c>
      <c r="D9" s="79"/>
    </row>
    <row r="10" spans="1:4" s="2" customFormat="1" ht="14.25" x14ac:dyDescent="0.2">
      <c r="A10" s="6">
        <v>6</v>
      </c>
      <c r="B10" s="3" t="s">
        <v>2</v>
      </c>
      <c r="C10" s="78" t="s">
        <v>125</v>
      </c>
      <c r="D10" s="79"/>
    </row>
    <row r="11" spans="1:4" s="2" customFormat="1" ht="14.25" x14ac:dyDescent="0.2">
      <c r="A11" s="6">
        <v>7</v>
      </c>
      <c r="B11" s="3" t="s">
        <v>3</v>
      </c>
      <c r="C11" s="78" t="s">
        <v>45</v>
      </c>
      <c r="D11" s="79"/>
    </row>
    <row r="12" spans="1:4" s="2" customFormat="1" ht="14.25" x14ac:dyDescent="0.2">
      <c r="A12" s="6">
        <v>8</v>
      </c>
      <c r="B12" s="3" t="s">
        <v>4</v>
      </c>
      <c r="C12" s="28" t="s">
        <v>178</v>
      </c>
      <c r="D12" s="16"/>
    </row>
    <row r="13" spans="1:4" s="2" customFormat="1" ht="14.25" x14ac:dyDescent="0.2">
      <c r="A13" s="6">
        <v>9</v>
      </c>
      <c r="B13" s="3" t="s">
        <v>86</v>
      </c>
      <c r="C13" s="80">
        <v>155620000</v>
      </c>
      <c r="D13" s="81"/>
    </row>
    <row r="14" spans="1:4" s="2" customFormat="1" ht="14.25" x14ac:dyDescent="0.2">
      <c r="A14" s="6">
        <v>10</v>
      </c>
      <c r="B14" s="3" t="s">
        <v>5</v>
      </c>
      <c r="C14" s="98" t="s">
        <v>140</v>
      </c>
      <c r="D14" s="99"/>
    </row>
    <row r="15" spans="1:4" s="2" customFormat="1" ht="14.25" x14ac:dyDescent="0.2">
      <c r="A15" s="6">
        <v>11</v>
      </c>
      <c r="B15" s="3" t="s">
        <v>87</v>
      </c>
      <c r="C15" s="15" t="s">
        <v>104</v>
      </c>
      <c r="D15" s="16"/>
    </row>
    <row r="16" spans="1:4" s="27" customFormat="1" ht="57.6" customHeight="1" x14ac:dyDescent="0.25">
      <c r="A16" s="23">
        <v>12</v>
      </c>
      <c r="B16" s="24" t="s">
        <v>6</v>
      </c>
      <c r="C16" s="66" t="s">
        <v>144</v>
      </c>
      <c r="D16" s="67"/>
    </row>
    <row r="17" spans="1:4" s="2" customFormat="1" ht="76.150000000000006" customHeight="1" x14ac:dyDescent="0.2">
      <c r="A17" s="6">
        <v>13</v>
      </c>
      <c r="B17" s="3" t="s">
        <v>88</v>
      </c>
      <c r="C17" s="66" t="s">
        <v>141</v>
      </c>
      <c r="D17" s="67"/>
    </row>
    <row r="18" spans="1:4" s="2" customFormat="1" ht="14.25" x14ac:dyDescent="0.2">
      <c r="A18" s="6">
        <v>14</v>
      </c>
      <c r="B18" s="3" t="s">
        <v>89</v>
      </c>
      <c r="C18" s="78" t="s">
        <v>128</v>
      </c>
      <c r="D18" s="79"/>
    </row>
    <row r="19" spans="1:4" s="27" customFormat="1" ht="106.9" customHeight="1" x14ac:dyDescent="0.25">
      <c r="A19" s="23">
        <v>15</v>
      </c>
      <c r="B19" s="24" t="s">
        <v>90</v>
      </c>
      <c r="C19" s="66" t="s">
        <v>202</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0</v>
      </c>
      <c r="D22" s="69"/>
    </row>
    <row r="23" spans="1:4" s="2" customFormat="1" ht="14.25" x14ac:dyDescent="0.2">
      <c r="A23" s="6">
        <v>19</v>
      </c>
      <c r="B23" s="3" t="s">
        <v>93</v>
      </c>
      <c r="C23" s="84">
        <v>0</v>
      </c>
      <c r="D23" s="69"/>
    </row>
    <row r="24" spans="1:4" s="2" customFormat="1" ht="14.25" x14ac:dyDescent="0.2">
      <c r="A24" s="6">
        <v>20</v>
      </c>
      <c r="B24" s="3" t="s">
        <v>103</v>
      </c>
      <c r="C24" s="15"/>
      <c r="D24" s="16"/>
    </row>
    <row r="25" spans="1:4" s="2" customFormat="1" ht="14.25" x14ac:dyDescent="0.2">
      <c r="A25" s="6">
        <v>21</v>
      </c>
      <c r="B25" s="7" t="s">
        <v>8</v>
      </c>
      <c r="C25" s="68" t="s">
        <v>191</v>
      </c>
      <c r="D25" s="69"/>
    </row>
    <row r="26" spans="1:4" s="2" customFormat="1" ht="14.25" x14ac:dyDescent="0.2">
      <c r="A26" s="6"/>
      <c r="B26" s="7"/>
      <c r="C26" s="34"/>
      <c r="D26" s="37" t="s">
        <v>190</v>
      </c>
    </row>
    <row r="27" spans="1:4" s="2" customFormat="1" ht="14.25" x14ac:dyDescent="0.2">
      <c r="A27" s="6">
        <v>22</v>
      </c>
      <c r="B27" s="3" t="s">
        <v>94</v>
      </c>
      <c r="C27" s="76">
        <v>6058050</v>
      </c>
      <c r="D27" s="77"/>
    </row>
    <row r="28" spans="1:4" s="2" customFormat="1" ht="14.25" x14ac:dyDescent="0.2">
      <c r="A28" s="6">
        <v>23</v>
      </c>
      <c r="B28" s="3" t="s">
        <v>95</v>
      </c>
      <c r="C28" s="76">
        <v>415755.56999999995</v>
      </c>
      <c r="D28" s="77"/>
    </row>
    <row r="29" spans="1:4" s="2" customFormat="1" ht="14.25" x14ac:dyDescent="0.2">
      <c r="A29" s="6">
        <v>24</v>
      </c>
      <c r="B29" s="3" t="s">
        <v>96</v>
      </c>
      <c r="C29" s="15"/>
      <c r="D29" s="16"/>
    </row>
    <row r="30" spans="1:4" s="2" customFormat="1" ht="14.25" x14ac:dyDescent="0.2">
      <c r="A30" s="6">
        <v>25</v>
      </c>
      <c r="B30" s="3" t="s">
        <v>97</v>
      </c>
      <c r="C30" s="76">
        <v>6058050</v>
      </c>
      <c r="D30" s="77"/>
    </row>
    <row r="31" spans="1:4" s="2" customFormat="1" ht="14.25" x14ac:dyDescent="0.2">
      <c r="A31" s="6">
        <v>26</v>
      </c>
      <c r="B31" s="3" t="s">
        <v>102</v>
      </c>
      <c r="C31" s="15"/>
      <c r="D31" s="17">
        <v>0</v>
      </c>
    </row>
    <row r="32" spans="1:4" s="2" customFormat="1" ht="15.6" customHeight="1" x14ac:dyDescent="0.2">
      <c r="A32" s="6">
        <v>27</v>
      </c>
      <c r="B32" s="3" t="s">
        <v>98</v>
      </c>
      <c r="C32" s="74">
        <f>C30-C27</f>
        <v>0</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142</v>
      </c>
      <c r="D38" s="65"/>
    </row>
    <row r="39" spans="1:6" s="2" customFormat="1" ht="78.599999999999994" customHeight="1" x14ac:dyDescent="0.2">
      <c r="A39" s="6"/>
      <c r="B39" s="4"/>
      <c r="C39" s="64" t="s">
        <v>143</v>
      </c>
      <c r="D39" s="65"/>
    </row>
    <row r="40" spans="1:6" s="33" customFormat="1" ht="64.900000000000006" customHeight="1" x14ac:dyDescent="0.25">
      <c r="A40" s="23">
        <v>34</v>
      </c>
      <c r="B40" s="32" t="s">
        <v>72</v>
      </c>
      <c r="C40" s="66" t="s">
        <v>130</v>
      </c>
      <c r="D40" s="67"/>
    </row>
    <row r="41" spans="1:6" ht="15.75" x14ac:dyDescent="0.25">
      <c r="A41" s="18"/>
      <c r="E41" s="19"/>
      <c r="F41" s="19"/>
    </row>
    <row r="42" spans="1:6" x14ac:dyDescent="0.2">
      <c r="A42" s="19"/>
      <c r="B42" s="19"/>
      <c r="C42" s="19"/>
      <c r="D42" s="19"/>
      <c r="E42" s="19"/>
      <c r="F42" s="19"/>
    </row>
    <row r="43" spans="1:6" ht="24" customHeight="1"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328</v>
      </c>
    </row>
    <row r="53" spans="2:4" x14ac:dyDescent="0.2">
      <c r="B53" s="10" t="s">
        <v>329</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F61"/>
  <sheetViews>
    <sheetView showGridLines="0" topLeftCell="A4" workbookViewId="0">
      <selection activeCell="G13" sqref="G13"/>
    </sheetView>
  </sheetViews>
  <sheetFormatPr defaultColWidth="9" defaultRowHeight="15" x14ac:dyDescent="0.2"/>
  <cols>
    <col min="1" max="1" width="5.375" style="2" customWidth="1"/>
    <col min="2" max="2" width="59.625" style="1" customWidth="1"/>
    <col min="3" max="3" width="9.625" style="2" customWidth="1"/>
    <col min="4" max="4" width="28.75" style="1" customWidth="1"/>
    <col min="5" max="5" width="12.625" style="47" bestFit="1" customWidth="1"/>
    <col min="6" max="6" width="11.125" style="1" bestFit="1" customWidth="1"/>
    <col min="7" max="16384" width="9" style="1"/>
  </cols>
  <sheetData>
    <row r="1" spans="1:5" x14ac:dyDescent="0.2">
      <c r="A1" s="89" t="s">
        <v>0</v>
      </c>
      <c r="B1" s="89"/>
      <c r="C1" s="89"/>
      <c r="D1" s="89"/>
    </row>
    <row r="2" spans="1:5" x14ac:dyDescent="0.2">
      <c r="A2" s="89" t="s">
        <v>76</v>
      </c>
      <c r="B2" s="89"/>
      <c r="C2" s="89"/>
      <c r="D2" s="89"/>
    </row>
    <row r="3" spans="1:5" x14ac:dyDescent="0.2">
      <c r="A3" s="89"/>
      <c r="B3" s="89"/>
      <c r="C3" s="89"/>
      <c r="D3" s="89"/>
    </row>
    <row r="5" spans="1:5" ht="45" x14ac:dyDescent="0.25">
      <c r="A5" s="26" t="s">
        <v>78</v>
      </c>
      <c r="B5" s="8" t="s">
        <v>1</v>
      </c>
      <c r="C5" s="90" t="s">
        <v>44</v>
      </c>
      <c r="D5" s="91"/>
    </row>
    <row r="6" spans="1:5" s="2" customFormat="1" ht="14.25" x14ac:dyDescent="0.2">
      <c r="A6" s="6">
        <v>1</v>
      </c>
      <c r="B6" s="3" t="s">
        <v>77</v>
      </c>
      <c r="C6" s="15" t="s">
        <v>80</v>
      </c>
      <c r="D6" s="16"/>
    </row>
    <row r="7" spans="1:5" s="2" customFormat="1" ht="14.25" x14ac:dyDescent="0.2">
      <c r="A7" s="6">
        <v>2</v>
      </c>
      <c r="B7" s="3" t="s">
        <v>81</v>
      </c>
      <c r="C7" s="46" t="str">
        <f>'tl18-'!C7</f>
        <v>Land Bank of the Philippines</v>
      </c>
      <c r="D7" s="16"/>
      <c r="E7" s="48"/>
    </row>
    <row r="8" spans="1:5" s="2" customFormat="1" ht="14.25" x14ac:dyDescent="0.2">
      <c r="A8" s="6">
        <v>3</v>
      </c>
      <c r="B8" s="3" t="s">
        <v>82</v>
      </c>
      <c r="C8" s="15" t="s">
        <v>83</v>
      </c>
      <c r="D8" s="16"/>
      <c r="E8" s="48"/>
    </row>
    <row r="9" spans="1:5" s="2" customFormat="1" ht="14.25" x14ac:dyDescent="0.2">
      <c r="A9" s="6">
        <v>4</v>
      </c>
      <c r="B9" s="3" t="s">
        <v>84</v>
      </c>
      <c r="C9" s="15" t="s">
        <v>135</v>
      </c>
      <c r="D9" s="16"/>
      <c r="E9" s="48"/>
    </row>
    <row r="10" spans="1:5" s="2" customFormat="1" ht="14.25" x14ac:dyDescent="0.2">
      <c r="A10" s="6">
        <v>5</v>
      </c>
      <c r="B10" s="3" t="s">
        <v>85</v>
      </c>
      <c r="C10" s="78" t="s">
        <v>134</v>
      </c>
      <c r="D10" s="79"/>
      <c r="E10" s="48"/>
    </row>
    <row r="11" spans="1:5" s="2" customFormat="1" ht="14.25" x14ac:dyDescent="0.2">
      <c r="A11" s="6">
        <v>6</v>
      </c>
      <c r="B11" s="3" t="s">
        <v>2</v>
      </c>
      <c r="C11" s="78" t="s">
        <v>125</v>
      </c>
      <c r="D11" s="79"/>
      <c r="E11" s="48"/>
    </row>
    <row r="12" spans="1:5" s="2" customFormat="1" ht="14.25" x14ac:dyDescent="0.2">
      <c r="A12" s="6">
        <v>7</v>
      </c>
      <c r="B12" s="3" t="s">
        <v>3</v>
      </c>
      <c r="C12" s="78" t="s">
        <v>45</v>
      </c>
      <c r="D12" s="79"/>
      <c r="E12" s="48"/>
    </row>
    <row r="13" spans="1:5" s="2" customFormat="1" ht="14.25" x14ac:dyDescent="0.2">
      <c r="A13" s="6">
        <v>8</v>
      </c>
      <c r="B13" s="3" t="s">
        <v>4</v>
      </c>
      <c r="C13" s="28" t="s">
        <v>138</v>
      </c>
      <c r="D13" s="16"/>
      <c r="E13" s="48"/>
    </row>
    <row r="14" spans="1:5" s="2" customFormat="1" ht="14.25" x14ac:dyDescent="0.2">
      <c r="A14" s="6">
        <v>9</v>
      </c>
      <c r="B14" s="3" t="s">
        <v>86</v>
      </c>
      <c r="C14" s="80">
        <v>12400000</v>
      </c>
      <c r="D14" s="81"/>
      <c r="E14" s="48"/>
    </row>
    <row r="15" spans="1:5" s="2" customFormat="1" ht="14.25" x14ac:dyDescent="0.2">
      <c r="A15" s="6">
        <v>10</v>
      </c>
      <c r="B15" s="3" t="s">
        <v>5</v>
      </c>
      <c r="C15" s="98" t="s">
        <v>132</v>
      </c>
      <c r="D15" s="99"/>
      <c r="E15" s="48"/>
    </row>
    <row r="16" spans="1:5" s="2" customFormat="1" ht="14.25" x14ac:dyDescent="0.2">
      <c r="A16" s="6">
        <v>11</v>
      </c>
      <c r="B16" s="3" t="s">
        <v>87</v>
      </c>
      <c r="C16" s="15" t="s">
        <v>104</v>
      </c>
      <c r="D16" s="16"/>
      <c r="E16" s="48"/>
    </row>
    <row r="17" spans="1:6" s="27" customFormat="1" ht="63" customHeight="1" x14ac:dyDescent="0.25">
      <c r="A17" s="23">
        <v>12</v>
      </c>
      <c r="B17" s="24" t="s">
        <v>6</v>
      </c>
      <c r="C17" s="66" t="s">
        <v>139</v>
      </c>
      <c r="D17" s="67"/>
      <c r="E17" s="49"/>
    </row>
    <row r="18" spans="1:6" s="2" customFormat="1" ht="76.150000000000006" customHeight="1" x14ac:dyDescent="0.2">
      <c r="A18" s="6">
        <v>13</v>
      </c>
      <c r="B18" s="3" t="s">
        <v>88</v>
      </c>
      <c r="C18" s="64" t="s">
        <v>203</v>
      </c>
      <c r="D18" s="65"/>
      <c r="E18" s="48"/>
    </row>
    <row r="19" spans="1:6" s="2" customFormat="1" ht="14.25" x14ac:dyDescent="0.2">
      <c r="A19" s="6">
        <v>14</v>
      </c>
      <c r="B19" s="3" t="s">
        <v>89</v>
      </c>
      <c r="C19" s="78" t="s">
        <v>128</v>
      </c>
      <c r="D19" s="79"/>
      <c r="E19" s="48"/>
    </row>
    <row r="20" spans="1:6" s="27" customFormat="1" ht="106.9" customHeight="1" x14ac:dyDescent="0.25">
      <c r="A20" s="23">
        <v>15</v>
      </c>
      <c r="B20" s="24" t="s">
        <v>90</v>
      </c>
      <c r="C20" s="66" t="s">
        <v>268</v>
      </c>
      <c r="D20" s="67"/>
      <c r="E20" s="49"/>
    </row>
    <row r="21" spans="1:6" s="2" customFormat="1" ht="14.25" x14ac:dyDescent="0.2">
      <c r="A21" s="6">
        <v>16</v>
      </c>
      <c r="B21" s="3" t="s">
        <v>91</v>
      </c>
      <c r="C21" s="94" t="s">
        <v>129</v>
      </c>
      <c r="D21" s="95"/>
      <c r="E21" s="48"/>
    </row>
    <row r="22" spans="1:6" s="27" customFormat="1" ht="90.6" customHeight="1" x14ac:dyDescent="0.25">
      <c r="A22" s="23">
        <v>17</v>
      </c>
      <c r="B22" s="24" t="s">
        <v>7</v>
      </c>
      <c r="C22" s="66" t="s">
        <v>133</v>
      </c>
      <c r="D22" s="67"/>
      <c r="E22" s="49"/>
    </row>
    <row r="23" spans="1:6" s="2" customFormat="1" ht="14.25" x14ac:dyDescent="0.2">
      <c r="A23" s="6">
        <v>18</v>
      </c>
      <c r="B23" s="3" t="s">
        <v>92</v>
      </c>
      <c r="C23" s="84">
        <v>1366666.68</v>
      </c>
      <c r="D23" s="69"/>
      <c r="E23" s="48"/>
    </row>
    <row r="24" spans="1:6" s="2" customFormat="1" ht="14.25" x14ac:dyDescent="0.2">
      <c r="A24" s="6">
        <v>19</v>
      </c>
      <c r="B24" s="3" t="s">
        <v>93</v>
      </c>
      <c r="C24" s="84">
        <v>128054.79</v>
      </c>
      <c r="D24" s="69"/>
      <c r="E24" s="48"/>
    </row>
    <row r="25" spans="1:6" s="2" customFormat="1" ht="14.25" x14ac:dyDescent="0.2">
      <c r="A25" s="6">
        <v>20</v>
      </c>
      <c r="B25" s="3" t="s">
        <v>103</v>
      </c>
      <c r="C25" s="15"/>
      <c r="D25" s="16"/>
      <c r="E25" s="48"/>
    </row>
    <row r="26" spans="1:6" s="2" customFormat="1" ht="14.25" x14ac:dyDescent="0.2">
      <c r="A26" s="6">
        <v>21</v>
      </c>
      <c r="B26" s="7" t="s">
        <v>8</v>
      </c>
      <c r="C26" s="68" t="s">
        <v>192</v>
      </c>
      <c r="D26" s="69"/>
      <c r="E26" s="48"/>
    </row>
    <row r="27" spans="1:6" s="2" customFormat="1" ht="14.25" x14ac:dyDescent="0.2">
      <c r="A27" s="6"/>
      <c r="B27" s="7"/>
      <c r="C27" s="34"/>
      <c r="D27" s="37" t="s">
        <v>193</v>
      </c>
      <c r="E27" s="48"/>
    </row>
    <row r="28" spans="1:6" s="2" customFormat="1" ht="14.25" x14ac:dyDescent="0.2">
      <c r="A28" s="6">
        <v>22</v>
      </c>
      <c r="B28" s="3" t="s">
        <v>94</v>
      </c>
      <c r="C28" s="76">
        <v>10591666.77</v>
      </c>
      <c r="D28" s="77"/>
      <c r="E28" s="48">
        <v>8883333.4199999999</v>
      </c>
      <c r="F28" s="40">
        <f>9225000.09-E28</f>
        <v>341666.66999999993</v>
      </c>
    </row>
    <row r="29" spans="1:6" s="2" customFormat="1" ht="14.25" x14ac:dyDescent="0.2">
      <c r="A29" s="6">
        <v>23</v>
      </c>
      <c r="B29" s="3" t="s">
        <v>95</v>
      </c>
      <c r="C29" s="76">
        <v>4222015.4400000004</v>
      </c>
      <c r="D29" s="77"/>
      <c r="E29" s="48">
        <v>4051369.33</v>
      </c>
      <c r="F29" s="40">
        <f>4093960.65-E29</f>
        <v>42591.319999999832</v>
      </c>
    </row>
    <row r="30" spans="1:6" s="2" customFormat="1" ht="14.25" x14ac:dyDescent="0.2">
      <c r="A30" s="6">
        <v>24</v>
      </c>
      <c r="B30" s="3" t="s">
        <v>96</v>
      </c>
      <c r="C30" s="15"/>
      <c r="D30" s="16"/>
      <c r="E30" s="48"/>
    </row>
    <row r="31" spans="1:6" s="2" customFormat="1" ht="14.25" x14ac:dyDescent="0.2">
      <c r="A31" s="6">
        <v>25</v>
      </c>
      <c r="B31" s="3" t="s">
        <v>97</v>
      </c>
      <c r="C31" s="76">
        <v>12300000</v>
      </c>
      <c r="D31" s="77"/>
      <c r="E31" s="48"/>
    </row>
    <row r="32" spans="1:6" s="2" customFormat="1" ht="14.25" x14ac:dyDescent="0.2">
      <c r="A32" s="6">
        <v>26</v>
      </c>
      <c r="B32" s="3" t="s">
        <v>102</v>
      </c>
      <c r="C32" s="15"/>
      <c r="D32" s="17">
        <v>0</v>
      </c>
      <c r="E32" s="48"/>
    </row>
    <row r="33" spans="1:6" s="2" customFormat="1" ht="15.6" customHeight="1" x14ac:dyDescent="0.2">
      <c r="A33" s="6">
        <v>27</v>
      </c>
      <c r="B33" s="3" t="s">
        <v>98</v>
      </c>
      <c r="C33" s="74">
        <f>C31-C28</f>
        <v>1708333.2300000004</v>
      </c>
      <c r="D33" s="75"/>
      <c r="E33" s="48">
        <v>3416666.58</v>
      </c>
      <c r="F33" s="40">
        <f>+E33-3074999.91</f>
        <v>341666.66999999993</v>
      </c>
    </row>
    <row r="34" spans="1:6" s="2" customFormat="1" ht="14.25" x14ac:dyDescent="0.2">
      <c r="A34" s="6">
        <v>28</v>
      </c>
      <c r="B34" s="3" t="s">
        <v>99</v>
      </c>
      <c r="C34" s="15"/>
      <c r="D34" s="16"/>
      <c r="E34" s="48"/>
    </row>
    <row r="35" spans="1:6" s="2" customFormat="1" ht="14.25" x14ac:dyDescent="0.2">
      <c r="A35" s="6">
        <v>29</v>
      </c>
      <c r="B35" s="3" t="s">
        <v>100</v>
      </c>
      <c r="C35" s="15"/>
      <c r="D35" s="16"/>
      <c r="E35" s="48"/>
    </row>
    <row r="36" spans="1:6" s="2" customFormat="1" ht="15.6" customHeight="1" x14ac:dyDescent="0.2">
      <c r="A36" s="6">
        <v>30</v>
      </c>
      <c r="B36" s="3" t="s">
        <v>101</v>
      </c>
      <c r="C36" s="15" t="s">
        <v>21</v>
      </c>
      <c r="D36" s="5"/>
      <c r="E36" s="48"/>
    </row>
    <row r="37" spans="1:6" s="2" customFormat="1" ht="14.25" x14ac:dyDescent="0.2">
      <c r="A37" s="6">
        <v>31</v>
      </c>
      <c r="B37" s="4" t="s">
        <v>40</v>
      </c>
      <c r="C37" s="15"/>
      <c r="D37" s="16"/>
      <c r="E37" s="48"/>
    </row>
    <row r="38" spans="1:6" s="2" customFormat="1" ht="14.25" x14ac:dyDescent="0.2">
      <c r="A38" s="6">
        <v>32</v>
      </c>
      <c r="B38" s="4" t="s">
        <v>9</v>
      </c>
      <c r="C38" s="15"/>
      <c r="D38" s="16"/>
      <c r="E38" s="48"/>
    </row>
    <row r="39" spans="1:6" s="2" customFormat="1" ht="31.9" customHeight="1" x14ac:dyDescent="0.2">
      <c r="A39" s="6">
        <v>33</v>
      </c>
      <c r="B39" s="4" t="s">
        <v>10</v>
      </c>
      <c r="C39" s="64" t="s">
        <v>126</v>
      </c>
      <c r="D39" s="65"/>
      <c r="E39" s="48"/>
    </row>
    <row r="40" spans="1:6" s="2" customFormat="1" ht="78.599999999999994" customHeight="1" x14ac:dyDescent="0.2">
      <c r="A40" s="6"/>
      <c r="B40" s="4"/>
      <c r="C40" s="64" t="s">
        <v>127</v>
      </c>
      <c r="D40" s="65"/>
      <c r="E40" s="48"/>
    </row>
    <row r="41" spans="1:6" s="33" customFormat="1" ht="64.900000000000006" customHeight="1" x14ac:dyDescent="0.25">
      <c r="A41" s="23">
        <v>34</v>
      </c>
      <c r="B41" s="32" t="s">
        <v>72</v>
      </c>
      <c r="C41" s="66" t="s">
        <v>130</v>
      </c>
      <c r="D41" s="67"/>
      <c r="E41" s="50"/>
    </row>
    <row r="42" spans="1:6" ht="15.75" x14ac:dyDescent="0.25">
      <c r="A42" s="18"/>
      <c r="E42" s="51"/>
    </row>
    <row r="43" spans="1:6" x14ac:dyDescent="0.2">
      <c r="A43" s="19"/>
      <c r="B43" s="19"/>
      <c r="C43" s="19"/>
      <c r="D43" s="19"/>
      <c r="E43" s="51"/>
      <c r="F43" s="19"/>
    </row>
    <row r="44" spans="1:6" x14ac:dyDescent="0.2">
      <c r="B44" s="19"/>
      <c r="C44" s="19"/>
      <c r="D44" s="19"/>
      <c r="E44" s="51"/>
      <c r="F44" s="19"/>
    </row>
    <row r="45" spans="1:6" x14ac:dyDescent="0.2">
      <c r="B45" s="19"/>
      <c r="C45" s="19"/>
      <c r="D45" s="19"/>
      <c r="E45" s="51"/>
    </row>
    <row r="46" spans="1:6" x14ac:dyDescent="0.2">
      <c r="A46" s="20"/>
      <c r="B46" s="19"/>
      <c r="C46" s="21"/>
      <c r="D46" s="2"/>
    </row>
    <row r="48" spans="1:6" x14ac:dyDescent="0.2">
      <c r="B48" s="2" t="s">
        <v>12</v>
      </c>
      <c r="E48" s="1"/>
    </row>
    <row r="49" spans="2:5" x14ac:dyDescent="0.2">
      <c r="B49" s="2"/>
      <c r="E49" s="1"/>
    </row>
    <row r="50" spans="2:5" x14ac:dyDescent="0.2">
      <c r="B50" s="2"/>
      <c r="E50" s="1"/>
    </row>
    <row r="51" spans="2:5" x14ac:dyDescent="0.2">
      <c r="B51" s="2"/>
      <c r="E51" s="1"/>
    </row>
    <row r="52" spans="2:5" x14ac:dyDescent="0.2">
      <c r="B52" s="2"/>
      <c r="E52" s="1"/>
    </row>
    <row r="53" spans="2:5" ht="15.75" x14ac:dyDescent="0.25">
      <c r="B53" s="11" t="s">
        <v>328</v>
      </c>
      <c r="E53" s="1"/>
    </row>
    <row r="54" spans="2:5" x14ac:dyDescent="0.2">
      <c r="B54" s="10" t="s">
        <v>329</v>
      </c>
      <c r="E54" s="1"/>
    </row>
    <row r="55" spans="2:5" x14ac:dyDescent="0.2">
      <c r="B55" s="2"/>
    </row>
    <row r="56" spans="2:5" s="2" customFormat="1" x14ac:dyDescent="0.2">
      <c r="D56" s="1"/>
      <c r="E56" s="48"/>
    </row>
    <row r="57" spans="2:5" s="2" customFormat="1" x14ac:dyDescent="0.2">
      <c r="B57" s="9"/>
      <c r="D57" s="1"/>
      <c r="E57" s="48"/>
    </row>
    <row r="58" spans="2:5" s="2" customFormat="1" x14ac:dyDescent="0.2">
      <c r="B58" s="9"/>
      <c r="D58" s="1"/>
      <c r="E58" s="48"/>
    </row>
    <row r="59" spans="2:5" s="2" customFormat="1" x14ac:dyDescent="0.2">
      <c r="D59" s="1"/>
      <c r="E59" s="48"/>
    </row>
    <row r="60" spans="2:5" s="2" customFormat="1" x14ac:dyDescent="0.2">
      <c r="D60" s="1"/>
      <c r="E60" s="48"/>
    </row>
    <row r="61" spans="2:5" s="2" customFormat="1" x14ac:dyDescent="0.2">
      <c r="D61" s="1"/>
      <c r="E61" s="48"/>
    </row>
  </sheetData>
  <mergeCells count="25">
    <mergeCell ref="C41:D41"/>
    <mergeCell ref="C21:D21"/>
    <mergeCell ref="C22:D22"/>
    <mergeCell ref="C23:D23"/>
    <mergeCell ref="C24:D24"/>
    <mergeCell ref="C26:D26"/>
    <mergeCell ref="C28:D28"/>
    <mergeCell ref="C29:D29"/>
    <mergeCell ref="C31:D31"/>
    <mergeCell ref="C33:D33"/>
    <mergeCell ref="C39:D39"/>
    <mergeCell ref="C40:D40"/>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0000" scale="69" orientation="portrait" r:id="rId1"/>
  <headerFooter>
    <oddHeader>&amp;RAnnex "A"</oddHeader>
  </headerFooter>
  <rowBreaks count="1" manualBreakCount="1">
    <brk id="54"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0"/>
  <sheetViews>
    <sheetView showGridLines="0" workbookViewId="0">
      <selection activeCell="M20" sqref="M20"/>
    </sheetView>
  </sheetViews>
  <sheetFormatPr defaultColWidth="9" defaultRowHeight="15" x14ac:dyDescent="0.2"/>
  <cols>
    <col min="1" max="1" width="5.375" style="2" customWidth="1"/>
    <col min="2" max="2" width="59.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38</v>
      </c>
      <c r="D4" s="91"/>
    </row>
    <row r="5" spans="1:4" s="2" customFormat="1" ht="14.25" x14ac:dyDescent="0.2">
      <c r="A5" s="6">
        <v>1</v>
      </c>
      <c r="B5" s="3" t="s">
        <v>77</v>
      </c>
      <c r="C5" s="15" t="s">
        <v>80</v>
      </c>
      <c r="D5" s="16"/>
    </row>
    <row r="6" spans="1:4" s="2" customFormat="1" ht="14.25" x14ac:dyDescent="0.2">
      <c r="A6" s="6">
        <v>2</v>
      </c>
      <c r="B6" s="3" t="s">
        <v>81</v>
      </c>
      <c r="C6" s="46" t="str">
        <f>'tl18-'!C6</f>
        <v>December 31,2022</v>
      </c>
      <c r="D6" s="16"/>
    </row>
    <row r="7" spans="1:4" s="2" customFormat="1" ht="14.25" x14ac:dyDescent="0.2">
      <c r="A7" s="6">
        <v>3</v>
      </c>
      <c r="B7" s="3" t="s">
        <v>82</v>
      </c>
      <c r="C7" s="15" t="s">
        <v>83</v>
      </c>
      <c r="D7" s="16"/>
    </row>
    <row r="8" spans="1:4" s="2" customFormat="1" ht="14.25" x14ac:dyDescent="0.2">
      <c r="A8" s="6">
        <v>4</v>
      </c>
      <c r="B8" s="3" t="s">
        <v>84</v>
      </c>
      <c r="C8" s="15" t="s">
        <v>300</v>
      </c>
      <c r="D8" s="16"/>
    </row>
    <row r="9" spans="1:4" s="2" customFormat="1" ht="14.25" x14ac:dyDescent="0.2">
      <c r="A9" s="6">
        <v>5</v>
      </c>
      <c r="B9" s="3" t="s">
        <v>85</v>
      </c>
      <c r="C9" s="78" t="s">
        <v>122</v>
      </c>
      <c r="D9" s="79"/>
    </row>
    <row r="10" spans="1:4" s="2" customFormat="1" ht="14.25" x14ac:dyDescent="0.2">
      <c r="A10" s="6">
        <v>6</v>
      </c>
      <c r="B10" s="3" t="s">
        <v>2</v>
      </c>
      <c r="C10" s="104"/>
      <c r="D10" s="104"/>
    </row>
    <row r="11" spans="1:4" s="2" customFormat="1" ht="14.25" x14ac:dyDescent="0.2">
      <c r="A11" s="6">
        <v>7</v>
      </c>
      <c r="B11" s="3" t="s">
        <v>3</v>
      </c>
      <c r="C11" s="104"/>
      <c r="D11" s="104"/>
    </row>
    <row r="12" spans="1:4" s="2" customFormat="1" ht="14.25" x14ac:dyDescent="0.2">
      <c r="A12" s="6">
        <v>8</v>
      </c>
      <c r="B12" s="3" t="s">
        <v>4</v>
      </c>
      <c r="C12" s="25" t="s">
        <v>136</v>
      </c>
      <c r="D12" s="16"/>
    </row>
    <row r="13" spans="1:4" s="2" customFormat="1" ht="14.25" x14ac:dyDescent="0.2">
      <c r="A13" s="6">
        <v>9</v>
      </c>
      <c r="B13" s="3" t="s">
        <v>86</v>
      </c>
      <c r="C13" s="80">
        <v>127270000</v>
      </c>
      <c r="D13" s="81"/>
    </row>
    <row r="14" spans="1:4" s="2" customFormat="1" ht="14.25" x14ac:dyDescent="0.2">
      <c r="A14" s="6">
        <v>10</v>
      </c>
      <c r="B14" s="3" t="s">
        <v>5</v>
      </c>
      <c r="C14" s="98" t="s">
        <v>132</v>
      </c>
      <c r="D14" s="99"/>
    </row>
    <row r="15" spans="1:4" s="2" customFormat="1" ht="14.25" x14ac:dyDescent="0.2">
      <c r="A15" s="6">
        <v>11</v>
      </c>
      <c r="B15" s="3" t="s">
        <v>87</v>
      </c>
      <c r="C15" s="15" t="s">
        <v>104</v>
      </c>
      <c r="D15" s="16"/>
    </row>
    <row r="16" spans="1:4" s="27" customFormat="1" ht="40.15" customHeight="1" x14ac:dyDescent="0.25">
      <c r="A16" s="23">
        <v>12</v>
      </c>
      <c r="B16" s="24" t="s">
        <v>6</v>
      </c>
      <c r="C16" s="66" t="s">
        <v>39</v>
      </c>
      <c r="D16" s="67"/>
    </row>
    <row r="17" spans="1:4" s="2" customFormat="1" ht="88.15" customHeight="1" x14ac:dyDescent="0.2">
      <c r="A17" s="6">
        <v>13</v>
      </c>
      <c r="B17" s="3" t="s">
        <v>88</v>
      </c>
      <c r="C17" s="64" t="s">
        <v>204</v>
      </c>
      <c r="D17" s="65"/>
    </row>
    <row r="18" spans="1:4" s="2" customFormat="1" ht="14.25" x14ac:dyDescent="0.2">
      <c r="A18" s="6">
        <v>14</v>
      </c>
      <c r="B18" s="3" t="s">
        <v>89</v>
      </c>
      <c r="C18" s="78" t="s">
        <v>128</v>
      </c>
      <c r="D18" s="79"/>
    </row>
    <row r="19" spans="1:4" s="27" customFormat="1" ht="102" customHeight="1" x14ac:dyDescent="0.25">
      <c r="A19" s="23">
        <v>15</v>
      </c>
      <c r="B19" s="24" t="s">
        <v>90</v>
      </c>
      <c r="C19" s="66" t="s">
        <v>268</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13470601.84</v>
      </c>
      <c r="D22" s="69"/>
    </row>
    <row r="23" spans="1:4" s="2" customFormat="1" ht="14.25" x14ac:dyDescent="0.2">
      <c r="A23" s="6">
        <v>19</v>
      </c>
      <c r="B23" s="3" t="s">
        <v>93</v>
      </c>
      <c r="C23" s="84">
        <v>420264.34</v>
      </c>
      <c r="D23" s="69"/>
    </row>
    <row r="24" spans="1:4" s="2" customFormat="1" ht="14.25" x14ac:dyDescent="0.2">
      <c r="A24" s="6">
        <v>20</v>
      </c>
      <c r="B24" s="3" t="s">
        <v>103</v>
      </c>
      <c r="C24" s="15" t="s">
        <v>80</v>
      </c>
      <c r="D24" s="16"/>
    </row>
    <row r="25" spans="1:4" s="2" customFormat="1" ht="14.25" x14ac:dyDescent="0.2">
      <c r="A25" s="6">
        <v>21</v>
      </c>
      <c r="B25" s="7" t="s">
        <v>8</v>
      </c>
      <c r="C25" s="15" t="s">
        <v>216</v>
      </c>
      <c r="D25" s="16"/>
    </row>
    <row r="26" spans="1:4" s="2" customFormat="1" ht="14.25" x14ac:dyDescent="0.2">
      <c r="A26" s="6"/>
      <c r="B26" s="7"/>
      <c r="C26" s="34"/>
      <c r="D26" s="37" t="s">
        <v>195</v>
      </c>
    </row>
    <row r="27" spans="1:4" s="2" customFormat="1" ht="14.25" x14ac:dyDescent="0.2">
      <c r="A27" s="6">
        <v>22</v>
      </c>
      <c r="B27" s="3" t="s">
        <v>94</v>
      </c>
      <c r="C27" s="76">
        <f>112284765.06+3367650.46</f>
        <v>115652415.52</v>
      </c>
      <c r="D27" s="77"/>
    </row>
    <row r="28" spans="1:4" s="2" customFormat="1" ht="14.25" x14ac:dyDescent="0.2">
      <c r="A28" s="6">
        <v>23</v>
      </c>
      <c r="B28" s="3" t="s">
        <v>95</v>
      </c>
      <c r="C28" s="76">
        <f>37258447.73+84883.25</f>
        <v>37343330.979999997</v>
      </c>
      <c r="D28" s="77"/>
    </row>
    <row r="29" spans="1:4" s="2" customFormat="1" ht="14.25" x14ac:dyDescent="0.2">
      <c r="A29" s="6">
        <v>24</v>
      </c>
      <c r="B29" s="3" t="s">
        <v>96</v>
      </c>
      <c r="C29" s="15"/>
      <c r="D29" s="16"/>
    </row>
    <row r="30" spans="1:4" s="2" customFormat="1" ht="14.25" x14ac:dyDescent="0.2">
      <c r="A30" s="6">
        <v>25</v>
      </c>
      <c r="B30" s="3" t="s">
        <v>97</v>
      </c>
      <c r="C30" s="76">
        <v>119020066.26000001</v>
      </c>
      <c r="D30" s="77"/>
    </row>
    <row r="31" spans="1:4" s="2" customFormat="1" ht="14.25" x14ac:dyDescent="0.2">
      <c r="A31" s="6">
        <v>26</v>
      </c>
      <c r="B31" s="3" t="s">
        <v>102</v>
      </c>
      <c r="C31" s="15"/>
      <c r="D31" s="17">
        <v>0</v>
      </c>
    </row>
    <row r="32" spans="1:4" s="2" customFormat="1" ht="15.6" customHeight="1" x14ac:dyDescent="0.2">
      <c r="A32" s="6">
        <v>27</v>
      </c>
      <c r="B32" s="3" t="s">
        <v>98</v>
      </c>
      <c r="C32" s="74">
        <f>C30-C27</f>
        <v>3367650.7400000095</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126</v>
      </c>
      <c r="D38" s="65"/>
    </row>
    <row r="39" spans="1:6" s="2" customFormat="1" ht="78.599999999999994" customHeight="1" x14ac:dyDescent="0.2">
      <c r="A39" s="6"/>
      <c r="B39" s="4"/>
      <c r="C39" s="64" t="s">
        <v>127</v>
      </c>
      <c r="D39" s="65"/>
    </row>
    <row r="40" spans="1:6" s="33" customFormat="1" ht="64.900000000000006" customHeight="1" x14ac:dyDescent="0.25">
      <c r="A40" s="23">
        <v>34</v>
      </c>
      <c r="B40" s="32" t="s">
        <v>72</v>
      </c>
      <c r="C40" s="66" t="s">
        <v>130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328</v>
      </c>
    </row>
    <row r="53" spans="2:4" x14ac:dyDescent="0.2">
      <c r="B53" s="10" t="s">
        <v>329</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 ref="C22:D22"/>
    <mergeCell ref="C23:D23"/>
    <mergeCell ref="A1:D1"/>
    <mergeCell ref="A2:D2"/>
    <mergeCell ref="A3:D3"/>
    <mergeCell ref="C4:D4"/>
    <mergeCell ref="C10:D10"/>
    <mergeCell ref="C9:D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F60"/>
  <sheetViews>
    <sheetView showGridLines="0" tabSelected="1" topLeftCell="A28" workbookViewId="0">
      <selection activeCell="B45" sqref="B45"/>
    </sheetView>
  </sheetViews>
  <sheetFormatPr defaultColWidth="9" defaultRowHeight="15" x14ac:dyDescent="0.2"/>
  <cols>
    <col min="1" max="1" width="5.375" style="2" customWidth="1"/>
    <col min="2" max="2" width="60.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36</v>
      </c>
      <c r="D4" s="91"/>
    </row>
    <row r="5" spans="1:4" s="2" customFormat="1" ht="14.25" x14ac:dyDescent="0.2">
      <c r="A5" s="6">
        <v>1</v>
      </c>
      <c r="B5" s="3" t="s">
        <v>77</v>
      </c>
      <c r="C5" s="15" t="s">
        <v>80</v>
      </c>
      <c r="D5" s="16"/>
    </row>
    <row r="6" spans="1:4" s="2" customFormat="1" ht="14.25" x14ac:dyDescent="0.2">
      <c r="A6" s="6">
        <v>2</v>
      </c>
      <c r="B6" s="3" t="s">
        <v>81</v>
      </c>
      <c r="C6" s="46" t="str">
        <f>'tl18-'!C6</f>
        <v>December 31,2022</v>
      </c>
      <c r="D6" s="16"/>
    </row>
    <row r="7" spans="1:4" s="2" customFormat="1" ht="14.25" x14ac:dyDescent="0.2">
      <c r="A7" s="6">
        <v>3</v>
      </c>
      <c r="B7" s="3" t="s">
        <v>82</v>
      </c>
      <c r="C7" s="15" t="s">
        <v>83</v>
      </c>
      <c r="D7" s="16"/>
    </row>
    <row r="8" spans="1:4" s="2" customFormat="1" ht="14.25" x14ac:dyDescent="0.2">
      <c r="A8" s="6">
        <v>4</v>
      </c>
      <c r="B8" s="3" t="s">
        <v>84</v>
      </c>
      <c r="C8" s="15" t="s">
        <v>300</v>
      </c>
      <c r="D8" s="16"/>
    </row>
    <row r="9" spans="1:4" s="2" customFormat="1" ht="14.25" x14ac:dyDescent="0.2">
      <c r="A9" s="6">
        <v>5</v>
      </c>
      <c r="B9" s="3" t="s">
        <v>85</v>
      </c>
      <c r="C9" s="78" t="s">
        <v>122</v>
      </c>
      <c r="D9" s="79"/>
    </row>
    <row r="10" spans="1:4" s="2" customFormat="1" ht="14.25" x14ac:dyDescent="0.2">
      <c r="A10" s="6">
        <v>6</v>
      </c>
      <c r="B10" s="3" t="s">
        <v>2</v>
      </c>
      <c r="C10" s="104"/>
      <c r="D10" s="104"/>
    </row>
    <row r="11" spans="1:4" s="2" customFormat="1" ht="14.25" x14ac:dyDescent="0.2">
      <c r="A11" s="6">
        <v>7</v>
      </c>
      <c r="B11" s="3" t="s">
        <v>3</v>
      </c>
      <c r="C11" s="104"/>
      <c r="D11" s="104"/>
    </row>
    <row r="12" spans="1:4" s="2" customFormat="1" ht="14.25" x14ac:dyDescent="0.2">
      <c r="A12" s="6">
        <v>8</v>
      </c>
      <c r="B12" s="3" t="s">
        <v>4</v>
      </c>
      <c r="C12" s="25" t="s">
        <v>136</v>
      </c>
      <c r="D12" s="16"/>
    </row>
    <row r="13" spans="1:4" s="2" customFormat="1" ht="14.25" x14ac:dyDescent="0.2">
      <c r="A13" s="6">
        <v>9</v>
      </c>
      <c r="B13" s="3" t="s">
        <v>86</v>
      </c>
      <c r="C13" s="80">
        <v>50240000</v>
      </c>
      <c r="D13" s="81"/>
    </row>
    <row r="14" spans="1:4" s="2" customFormat="1" ht="14.25" x14ac:dyDescent="0.2">
      <c r="A14" s="6">
        <v>10</v>
      </c>
      <c r="B14" s="3" t="s">
        <v>5</v>
      </c>
      <c r="C14" s="98" t="s">
        <v>132</v>
      </c>
      <c r="D14" s="99"/>
    </row>
    <row r="15" spans="1:4" s="2" customFormat="1" ht="14.25" x14ac:dyDescent="0.2">
      <c r="A15" s="6">
        <v>11</v>
      </c>
      <c r="B15" s="3" t="s">
        <v>87</v>
      </c>
      <c r="C15" s="15" t="s">
        <v>104</v>
      </c>
      <c r="D15" s="16"/>
    </row>
    <row r="16" spans="1:4" s="27" customFormat="1" ht="45.6" customHeight="1" x14ac:dyDescent="0.2">
      <c r="A16" s="23">
        <v>12</v>
      </c>
      <c r="B16" s="24" t="s">
        <v>6</v>
      </c>
      <c r="C16" s="64" t="s">
        <v>37</v>
      </c>
      <c r="D16" s="65"/>
    </row>
    <row r="17" spans="1:4" s="2" customFormat="1" ht="79.900000000000006" customHeight="1" x14ac:dyDescent="0.2">
      <c r="A17" s="6">
        <v>13</v>
      </c>
      <c r="B17" s="3" t="s">
        <v>88</v>
      </c>
      <c r="C17" s="64" t="s">
        <v>205</v>
      </c>
      <c r="D17" s="65"/>
    </row>
    <row r="18" spans="1:4" s="2" customFormat="1" ht="14.25" x14ac:dyDescent="0.2">
      <c r="A18" s="6">
        <v>14</v>
      </c>
      <c r="B18" s="3" t="s">
        <v>89</v>
      </c>
      <c r="C18" s="78" t="s">
        <v>128</v>
      </c>
      <c r="D18" s="79"/>
    </row>
    <row r="19" spans="1:4" s="27" customFormat="1" ht="103.9" customHeight="1" x14ac:dyDescent="0.25">
      <c r="A19" s="23">
        <v>15</v>
      </c>
      <c r="B19" s="24" t="s">
        <v>90</v>
      </c>
      <c r="C19" s="66" t="s">
        <v>268</v>
      </c>
      <c r="D19" s="67"/>
    </row>
    <row r="20" spans="1:4" s="2" customFormat="1" ht="14.25" x14ac:dyDescent="0.2">
      <c r="A20" s="6">
        <v>16</v>
      </c>
      <c r="B20" s="3" t="s">
        <v>91</v>
      </c>
      <c r="C20" s="94" t="s">
        <v>129</v>
      </c>
      <c r="D20" s="95"/>
    </row>
    <row r="21" spans="1:4" s="27" customFormat="1" ht="90.6" customHeight="1" x14ac:dyDescent="0.25">
      <c r="A21" s="23">
        <v>17</v>
      </c>
      <c r="B21" s="24" t="s">
        <v>7</v>
      </c>
      <c r="C21" s="66" t="s">
        <v>133</v>
      </c>
      <c r="D21" s="67"/>
    </row>
    <row r="22" spans="1:4" s="2" customFormat="1" ht="14.25" x14ac:dyDescent="0.2">
      <c r="A22" s="6">
        <v>18</v>
      </c>
      <c r="B22" s="3" t="s">
        <v>92</v>
      </c>
      <c r="C22" s="84">
        <v>5580975.8399999999</v>
      </c>
      <c r="D22" s="69"/>
    </row>
    <row r="23" spans="1:4" s="2" customFormat="1" ht="14.25" x14ac:dyDescent="0.2">
      <c r="A23" s="6">
        <v>19</v>
      </c>
      <c r="B23" s="3" t="s">
        <v>93</v>
      </c>
      <c r="C23" s="84">
        <v>174118.79</v>
      </c>
      <c r="D23" s="69"/>
    </row>
    <row r="24" spans="1:4" s="2" customFormat="1" ht="14.25" x14ac:dyDescent="0.2">
      <c r="A24" s="6">
        <v>20</v>
      </c>
      <c r="B24" s="3" t="s">
        <v>103</v>
      </c>
      <c r="C24" s="15"/>
      <c r="D24" s="16"/>
    </row>
    <row r="25" spans="1:4" s="2" customFormat="1" ht="14.25" x14ac:dyDescent="0.2">
      <c r="A25" s="6">
        <v>21</v>
      </c>
      <c r="B25" s="7" t="s">
        <v>8</v>
      </c>
      <c r="C25" s="68" t="s">
        <v>194</v>
      </c>
      <c r="D25" s="69"/>
    </row>
    <row r="26" spans="1:4" s="2" customFormat="1" ht="14.25" x14ac:dyDescent="0.2">
      <c r="A26" s="6"/>
      <c r="B26" s="7"/>
      <c r="C26" s="34"/>
      <c r="D26" s="37" t="s">
        <v>195</v>
      </c>
    </row>
    <row r="27" spans="1:4" s="2" customFormat="1" ht="14.25" x14ac:dyDescent="0.2">
      <c r="A27" s="6">
        <v>22</v>
      </c>
      <c r="B27" s="3" t="s">
        <v>94</v>
      </c>
      <c r="C27" s="76">
        <f>47438297.02+1395244.03</f>
        <v>48833541.050000004</v>
      </c>
      <c r="D27" s="77"/>
    </row>
    <row r="28" spans="1:4" s="2" customFormat="1" ht="14.25" x14ac:dyDescent="0.2">
      <c r="A28" s="6">
        <v>23</v>
      </c>
      <c r="B28" s="3" t="s">
        <v>95</v>
      </c>
      <c r="C28" s="76">
        <f>16531459.9+35167.79</f>
        <v>16566627.689999999</v>
      </c>
      <c r="D28" s="77"/>
    </row>
    <row r="29" spans="1:4" s="2" customFormat="1" ht="14.25" x14ac:dyDescent="0.2">
      <c r="A29" s="6">
        <v>24</v>
      </c>
      <c r="B29" s="3" t="s">
        <v>96</v>
      </c>
      <c r="C29" s="15"/>
      <c r="D29" s="16"/>
    </row>
    <row r="30" spans="1:4" s="2" customFormat="1" ht="14.25" x14ac:dyDescent="0.2">
      <c r="A30" s="6">
        <v>25</v>
      </c>
      <c r="B30" s="3" t="s">
        <v>97</v>
      </c>
      <c r="C30" s="76">
        <v>50228784.649999999</v>
      </c>
      <c r="D30" s="77"/>
    </row>
    <row r="31" spans="1:4" s="2" customFormat="1" ht="14.25" x14ac:dyDescent="0.2">
      <c r="A31" s="6">
        <v>26</v>
      </c>
      <c r="B31" s="3" t="s">
        <v>102</v>
      </c>
      <c r="C31" s="15"/>
      <c r="D31" s="17">
        <v>0</v>
      </c>
    </row>
    <row r="32" spans="1:4" s="2" customFormat="1" ht="15.6" customHeight="1" x14ac:dyDescent="0.2">
      <c r="A32" s="6">
        <v>27</v>
      </c>
      <c r="B32" s="3" t="s">
        <v>98</v>
      </c>
      <c r="C32" s="74">
        <f>C30-C27</f>
        <v>1395243.599999994</v>
      </c>
      <c r="D32" s="75"/>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4" t="s">
        <v>126</v>
      </c>
      <c r="D38" s="65"/>
    </row>
    <row r="39" spans="1:6" s="2" customFormat="1" ht="78.599999999999994" customHeight="1" x14ac:dyDescent="0.2">
      <c r="A39" s="6"/>
      <c r="B39" s="4"/>
      <c r="C39" s="64" t="s">
        <v>127</v>
      </c>
      <c r="D39" s="65"/>
    </row>
    <row r="40" spans="1:6" s="33" customFormat="1" ht="64.900000000000006" customHeight="1" x14ac:dyDescent="0.25">
      <c r="A40" s="23">
        <v>34</v>
      </c>
      <c r="B40" s="32" t="s">
        <v>72</v>
      </c>
      <c r="C40" s="66" t="s">
        <v>130</v>
      </c>
      <c r="D40" s="67"/>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328</v>
      </c>
    </row>
    <row r="53" spans="2:4" x14ac:dyDescent="0.2">
      <c r="B53" s="10" t="s">
        <v>329</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2:D22"/>
    <mergeCell ref="C23:D23"/>
    <mergeCell ref="C27:D27"/>
    <mergeCell ref="C28:D28"/>
    <mergeCell ref="C25:D25"/>
    <mergeCell ref="C30:D30"/>
    <mergeCell ref="C32:D32"/>
    <mergeCell ref="C16:D16"/>
    <mergeCell ref="C19:D19"/>
    <mergeCell ref="C21:D21"/>
    <mergeCell ref="C39:D39"/>
    <mergeCell ref="C10:D10"/>
    <mergeCell ref="C11:D11"/>
    <mergeCell ref="C38:D38"/>
    <mergeCell ref="C18:D18"/>
    <mergeCell ref="C20:D20"/>
    <mergeCell ref="C14:D14"/>
    <mergeCell ref="C17:D17"/>
    <mergeCell ref="A1:D1"/>
    <mergeCell ref="A2:D2"/>
    <mergeCell ref="A3:D3"/>
    <mergeCell ref="C4:D4"/>
    <mergeCell ref="C13:D13"/>
    <mergeCell ref="C9:D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F60"/>
  <sheetViews>
    <sheetView showGridLines="0" topLeftCell="A31" workbookViewId="0">
      <selection activeCell="N59" sqref="N59"/>
    </sheetView>
  </sheetViews>
  <sheetFormatPr defaultColWidth="9" defaultRowHeight="15" x14ac:dyDescent="0.2"/>
  <cols>
    <col min="1" max="1" width="5.375" style="2" customWidth="1"/>
    <col min="2" max="2" width="60.2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1500000000000004" customHeight="1" x14ac:dyDescent="0.2"/>
    <row r="5" spans="1:4" ht="45" x14ac:dyDescent="0.25">
      <c r="A5" s="26" t="s">
        <v>78</v>
      </c>
      <c r="B5" s="8" t="s">
        <v>1</v>
      </c>
      <c r="C5" s="90" t="s">
        <v>33</v>
      </c>
      <c r="D5" s="91"/>
    </row>
    <row r="6" spans="1:4" s="2" customFormat="1" ht="14.25" x14ac:dyDescent="0.2">
      <c r="A6" s="6">
        <v>1</v>
      </c>
      <c r="B6" s="3" t="s">
        <v>77</v>
      </c>
      <c r="C6" s="15" t="s">
        <v>80</v>
      </c>
      <c r="D6" s="16"/>
    </row>
    <row r="7" spans="1:4" s="2" customFormat="1" ht="14.25" x14ac:dyDescent="0.2">
      <c r="A7" s="6">
        <v>2</v>
      </c>
      <c r="B7" s="3" t="s">
        <v>81</v>
      </c>
      <c r="C7" s="46" t="s">
        <v>281</v>
      </c>
      <c r="D7" s="16"/>
    </row>
    <row r="8" spans="1:4" s="2" customFormat="1" ht="14.25" x14ac:dyDescent="0.2">
      <c r="A8" s="6">
        <v>3</v>
      </c>
      <c r="B8" s="3" t="s">
        <v>82</v>
      </c>
      <c r="C8" s="15" t="s">
        <v>83</v>
      </c>
      <c r="D8" s="16"/>
    </row>
    <row r="9" spans="1:4" s="2" customFormat="1" ht="14.25" x14ac:dyDescent="0.2">
      <c r="A9" s="6">
        <v>4</v>
      </c>
      <c r="B9" s="3" t="s">
        <v>84</v>
      </c>
      <c r="C9" s="78" t="s">
        <v>121</v>
      </c>
      <c r="D9" s="79"/>
    </row>
    <row r="10" spans="1:4" s="2" customFormat="1" ht="14.25" x14ac:dyDescent="0.2">
      <c r="A10" s="6">
        <v>5</v>
      </c>
      <c r="B10" s="3" t="s">
        <v>85</v>
      </c>
      <c r="C10" s="78" t="s">
        <v>122</v>
      </c>
      <c r="D10" s="79"/>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80" t="s">
        <v>29</v>
      </c>
      <c r="D14" s="81"/>
    </row>
    <row r="15" spans="1:4" s="2" customFormat="1" ht="14.25" x14ac:dyDescent="0.2">
      <c r="A15" s="6">
        <v>10</v>
      </c>
      <c r="B15" s="3" t="s">
        <v>5</v>
      </c>
      <c r="C15" s="98" t="s">
        <v>131</v>
      </c>
      <c r="D15" s="99"/>
    </row>
    <row r="16" spans="1:4" s="2" customFormat="1" ht="14.25" x14ac:dyDescent="0.2">
      <c r="A16" s="6">
        <v>11</v>
      </c>
      <c r="B16" s="3" t="s">
        <v>87</v>
      </c>
      <c r="C16" s="15" t="s">
        <v>104</v>
      </c>
      <c r="D16" s="16"/>
    </row>
    <row r="17" spans="1:4" s="27" customFormat="1" ht="45.6" customHeight="1" x14ac:dyDescent="0.2">
      <c r="A17" s="23">
        <v>12</v>
      </c>
      <c r="B17" s="24" t="s">
        <v>6</v>
      </c>
      <c r="C17" s="64" t="s">
        <v>62</v>
      </c>
      <c r="D17" s="65"/>
    </row>
    <row r="18" spans="1:4" s="2" customFormat="1" ht="78.599999999999994" customHeight="1" x14ac:dyDescent="0.2">
      <c r="A18" s="6">
        <v>13</v>
      </c>
      <c r="B18" s="3" t="s">
        <v>88</v>
      </c>
      <c r="C18" s="64" t="s">
        <v>206</v>
      </c>
      <c r="D18" s="65"/>
    </row>
    <row r="19" spans="1:4" s="2" customFormat="1" ht="14.25" x14ac:dyDescent="0.2">
      <c r="A19" s="6">
        <v>14</v>
      </c>
      <c r="B19" s="3" t="s">
        <v>89</v>
      </c>
      <c r="C19" s="15" t="s">
        <v>31</v>
      </c>
      <c r="D19" s="16"/>
    </row>
    <row r="20" spans="1:4" s="27" customFormat="1" ht="105.6" customHeight="1" x14ac:dyDescent="0.25">
      <c r="A20" s="23">
        <v>15</v>
      </c>
      <c r="B20" s="24" t="s">
        <v>90</v>
      </c>
      <c r="C20" s="66" t="s">
        <v>247</v>
      </c>
      <c r="D20" s="67"/>
    </row>
    <row r="21" spans="1:4" s="2" customFormat="1" ht="14.25" x14ac:dyDescent="0.2">
      <c r="A21" s="6">
        <v>16</v>
      </c>
      <c r="B21" s="3" t="s">
        <v>91</v>
      </c>
      <c r="C21" s="15" t="s">
        <v>106</v>
      </c>
      <c r="D21" s="16"/>
    </row>
    <row r="22" spans="1:4" s="27" customFormat="1" ht="90.6" customHeight="1" x14ac:dyDescent="0.25">
      <c r="A22" s="23">
        <v>17</v>
      </c>
      <c r="B22" s="24" t="s">
        <v>7</v>
      </c>
      <c r="C22" s="66" t="s">
        <v>107</v>
      </c>
      <c r="D22" s="67"/>
    </row>
    <row r="23" spans="1:4" s="2" customFormat="1" ht="14.25" x14ac:dyDescent="0.2">
      <c r="A23" s="6">
        <v>18</v>
      </c>
      <c r="B23" s="3" t="s">
        <v>92</v>
      </c>
      <c r="C23" s="105">
        <v>17853507.280000001</v>
      </c>
      <c r="D23" s="106"/>
    </row>
    <row r="24" spans="1:4" s="2" customFormat="1" ht="15.6" customHeight="1" x14ac:dyDescent="0.2">
      <c r="A24" s="6">
        <v>19</v>
      </c>
      <c r="B24" s="3" t="s">
        <v>93</v>
      </c>
      <c r="C24" s="74">
        <v>646835.02</v>
      </c>
      <c r="D24" s="75"/>
    </row>
    <row r="25" spans="1:4" s="2" customFormat="1" ht="14.25" x14ac:dyDescent="0.2">
      <c r="A25" s="6">
        <v>20</v>
      </c>
      <c r="B25" s="3" t="s">
        <v>103</v>
      </c>
      <c r="C25" s="15"/>
      <c r="D25" s="16"/>
    </row>
    <row r="26" spans="1:4" s="2" customFormat="1" ht="14.25" x14ac:dyDescent="0.2">
      <c r="A26" s="6">
        <v>21</v>
      </c>
      <c r="B26" s="7" t="s">
        <v>8</v>
      </c>
      <c r="C26" s="15"/>
      <c r="D26" s="35" t="s">
        <v>197</v>
      </c>
    </row>
    <row r="27" spans="1:4" s="2" customFormat="1" ht="14.25" x14ac:dyDescent="0.2">
      <c r="A27" s="6">
        <v>22</v>
      </c>
      <c r="B27" s="3" t="s">
        <v>94</v>
      </c>
      <c r="C27" s="15"/>
      <c r="D27" s="17">
        <f>123961133.81+4463376.83+4463376.83+4463376.83+4463376.83+4463376.86</f>
        <v>146278017.99000004</v>
      </c>
    </row>
    <row r="28" spans="1:4" s="2" customFormat="1" ht="14.25" x14ac:dyDescent="0.2">
      <c r="A28" s="6">
        <v>23</v>
      </c>
      <c r="B28" s="3" t="s">
        <v>95</v>
      </c>
      <c r="C28" s="15"/>
      <c r="D28" s="17">
        <f>38215339.88+306016.45+296045.88+222869+146252.02+72331.16</f>
        <v>39258854.390000008</v>
      </c>
    </row>
    <row r="29" spans="1:4" s="2" customFormat="1" ht="14.25" x14ac:dyDescent="0.2">
      <c r="A29" s="6">
        <v>24</v>
      </c>
      <c r="B29" s="3" t="s">
        <v>96</v>
      </c>
      <c r="C29" s="15"/>
      <c r="D29" s="16"/>
    </row>
    <row r="30" spans="1:4" s="2" customFormat="1" ht="15.6" customHeight="1" x14ac:dyDescent="0.2">
      <c r="A30" s="6">
        <v>25</v>
      </c>
      <c r="B30" s="3" t="s">
        <v>97</v>
      </c>
      <c r="C30" s="107">
        <f>145041017.99+1237000</f>
        <v>146278017.99000001</v>
      </c>
      <c r="D30" s="108"/>
    </row>
    <row r="31" spans="1:4" s="2" customFormat="1" ht="14.25" x14ac:dyDescent="0.2">
      <c r="A31" s="6">
        <v>26</v>
      </c>
      <c r="B31" s="3" t="s">
        <v>102</v>
      </c>
      <c r="C31" s="15"/>
      <c r="D31" s="17">
        <v>0</v>
      </c>
    </row>
    <row r="32" spans="1:4" s="2" customFormat="1" ht="14.25" x14ac:dyDescent="0.2">
      <c r="A32" s="6">
        <v>27</v>
      </c>
      <c r="B32" s="3" t="s">
        <v>98</v>
      </c>
      <c r="C32" s="15"/>
      <c r="D32" s="17">
        <f>22316884.18-4463376.83-4463376.83-4463376.83-4463376.83-4463376.86</f>
        <v>0</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14.25" x14ac:dyDescent="0.2">
      <c r="A38" s="6">
        <v>33</v>
      </c>
      <c r="B38" s="4" t="s">
        <v>10</v>
      </c>
      <c r="C38" s="15" t="s">
        <v>108</v>
      </c>
      <c r="D38" s="16"/>
    </row>
    <row r="39" spans="1:6" s="2" customFormat="1" ht="70.150000000000006" customHeight="1" x14ac:dyDescent="0.2">
      <c r="A39" s="6"/>
      <c r="B39" s="4"/>
      <c r="C39" s="64" t="s">
        <v>114</v>
      </c>
      <c r="D39" s="65"/>
    </row>
    <row r="40" spans="1:6" s="2" customFormat="1" ht="33" customHeight="1" x14ac:dyDescent="0.2">
      <c r="A40" s="6"/>
      <c r="B40" s="4"/>
      <c r="C40" s="64" t="s">
        <v>113</v>
      </c>
      <c r="D40" s="65"/>
    </row>
    <row r="41" spans="1:6" s="2" customFormat="1" ht="32.450000000000003" customHeight="1" x14ac:dyDescent="0.2">
      <c r="A41" s="6">
        <v>34</v>
      </c>
      <c r="B41" s="3" t="s">
        <v>72</v>
      </c>
      <c r="C41" s="66" t="s">
        <v>170</v>
      </c>
      <c r="D41" s="67"/>
    </row>
    <row r="42" spans="1:6" ht="15.75" x14ac:dyDescent="0.25">
      <c r="A42" s="18"/>
      <c r="E42" s="19"/>
      <c r="F42" s="19"/>
    </row>
    <row r="43" spans="1:6" x14ac:dyDescent="0.2">
      <c r="A43" s="19"/>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301</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18">
    <mergeCell ref="C41:D41"/>
    <mergeCell ref="C15:D15"/>
    <mergeCell ref="C9:D9"/>
    <mergeCell ref="C10:D10"/>
    <mergeCell ref="C23:D23"/>
    <mergeCell ref="C24:D24"/>
    <mergeCell ref="C17:D17"/>
    <mergeCell ref="C20:D20"/>
    <mergeCell ref="C22:D22"/>
    <mergeCell ref="C39:D39"/>
    <mergeCell ref="C40:D40"/>
    <mergeCell ref="C30:D30"/>
    <mergeCell ref="C18:D18"/>
    <mergeCell ref="A1:D1"/>
    <mergeCell ref="A2:D2"/>
    <mergeCell ref="A3:D3"/>
    <mergeCell ref="C5:D5"/>
    <mergeCell ref="C14:D14"/>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F57"/>
  <sheetViews>
    <sheetView showGridLines="0" topLeftCell="A4" workbookViewId="0">
      <selection activeCell="P21" sqref="P21"/>
    </sheetView>
  </sheetViews>
  <sheetFormatPr defaultColWidth="9" defaultRowHeight="15" x14ac:dyDescent="0.2"/>
  <cols>
    <col min="1" max="1" width="5.375" style="2" customWidth="1"/>
    <col min="2" max="2" width="60.12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215</v>
      </c>
      <c r="D4" s="91"/>
    </row>
    <row r="5" spans="1:4" s="2" customFormat="1" ht="14.25" x14ac:dyDescent="0.2">
      <c r="A5" s="6">
        <v>1</v>
      </c>
      <c r="B5" s="3" t="s">
        <v>77</v>
      </c>
      <c r="C5" s="15" t="s">
        <v>80</v>
      </c>
      <c r="D5" s="16"/>
    </row>
    <row r="6" spans="1:4" s="2" customFormat="1" ht="14.25" x14ac:dyDescent="0.2">
      <c r="A6" s="6">
        <v>2</v>
      </c>
      <c r="B6" s="3" t="s">
        <v>81</v>
      </c>
      <c r="C6" s="46" t="s">
        <v>281</v>
      </c>
      <c r="D6" s="16"/>
    </row>
    <row r="7" spans="1:4" s="2" customFormat="1" ht="14.25" x14ac:dyDescent="0.2">
      <c r="A7" s="6">
        <v>3</v>
      </c>
      <c r="B7" s="3" t="s">
        <v>82</v>
      </c>
      <c r="C7" s="15" t="s">
        <v>83</v>
      </c>
      <c r="D7" s="16"/>
    </row>
    <row r="8" spans="1:4" s="2" customFormat="1" ht="14.25" x14ac:dyDescent="0.2">
      <c r="A8" s="6">
        <v>4</v>
      </c>
      <c r="B8" s="3" t="s">
        <v>84</v>
      </c>
      <c r="C8" s="78" t="s">
        <v>121</v>
      </c>
      <c r="D8" s="79"/>
    </row>
    <row r="9" spans="1:4" s="2" customFormat="1" ht="14.25" x14ac:dyDescent="0.2">
      <c r="A9" s="6">
        <v>5</v>
      </c>
      <c r="B9" s="3" t="s">
        <v>85</v>
      </c>
      <c r="C9" s="78" t="s">
        <v>122</v>
      </c>
      <c r="D9" s="79"/>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09">
        <v>96841000</v>
      </c>
      <c r="D13" s="110"/>
    </row>
    <row r="14" spans="1:4" s="2" customFormat="1" ht="14.25" x14ac:dyDescent="0.2">
      <c r="A14" s="6">
        <v>10</v>
      </c>
      <c r="B14" s="3" t="s">
        <v>5</v>
      </c>
      <c r="C14" s="109" t="s">
        <v>119</v>
      </c>
      <c r="D14" s="110"/>
    </row>
    <row r="15" spans="1:4" s="2" customFormat="1" ht="14.25" x14ac:dyDescent="0.2">
      <c r="A15" s="6">
        <v>11</v>
      </c>
      <c r="B15" s="3" t="s">
        <v>87</v>
      </c>
      <c r="C15" s="15" t="s">
        <v>104</v>
      </c>
      <c r="D15" s="16"/>
    </row>
    <row r="16" spans="1:4" s="27" customFormat="1" ht="45.6" customHeight="1" x14ac:dyDescent="0.25">
      <c r="A16" s="23">
        <v>12</v>
      </c>
      <c r="B16" s="24" t="s">
        <v>6</v>
      </c>
      <c r="C16" s="113" t="s">
        <v>120</v>
      </c>
      <c r="D16" s="114"/>
    </row>
    <row r="17" spans="1:4" s="2" customFormat="1" ht="88.9" customHeight="1" x14ac:dyDescent="0.2">
      <c r="A17" s="6">
        <v>13</v>
      </c>
      <c r="B17" s="3" t="s">
        <v>88</v>
      </c>
      <c r="C17" s="66" t="s">
        <v>105</v>
      </c>
      <c r="D17" s="67"/>
    </row>
    <row r="18" spans="1:4" s="2" customFormat="1" ht="14.25" x14ac:dyDescent="0.2">
      <c r="A18" s="6">
        <v>14</v>
      </c>
      <c r="B18" s="3" t="s">
        <v>89</v>
      </c>
      <c r="C18" s="15" t="s">
        <v>19</v>
      </c>
      <c r="D18" s="16"/>
    </row>
    <row r="19" spans="1:4" s="27" customFormat="1" ht="106.15" customHeight="1" x14ac:dyDescent="0.25">
      <c r="A19" s="23">
        <v>15</v>
      </c>
      <c r="B19" s="24" t="s">
        <v>90</v>
      </c>
      <c r="C19" s="66" t="s">
        <v>245</v>
      </c>
      <c r="D19" s="67"/>
    </row>
    <row r="20" spans="1:4" s="2" customFormat="1" ht="14.25" x14ac:dyDescent="0.2">
      <c r="A20" s="6">
        <v>16</v>
      </c>
      <c r="B20" s="3" t="s">
        <v>91</v>
      </c>
      <c r="C20" s="15" t="s">
        <v>106</v>
      </c>
      <c r="D20" s="16"/>
    </row>
    <row r="21" spans="1:4" s="27" customFormat="1" ht="90.6" customHeight="1" x14ac:dyDescent="0.25">
      <c r="A21" s="23">
        <v>17</v>
      </c>
      <c r="B21" s="24" t="s">
        <v>7</v>
      </c>
      <c r="C21" s="66" t="s">
        <v>118</v>
      </c>
      <c r="D21" s="67"/>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5"/>
      <c r="D25" s="16"/>
    </row>
    <row r="26" spans="1:4" s="2" customFormat="1" ht="15.6" customHeight="1" x14ac:dyDescent="0.2">
      <c r="A26" s="6">
        <v>22</v>
      </c>
      <c r="B26" s="3" t="s">
        <v>94</v>
      </c>
      <c r="C26" s="74">
        <v>75437000</v>
      </c>
      <c r="D26" s="75"/>
    </row>
    <row r="27" spans="1:4" s="2" customFormat="1" ht="15.6" customHeight="1" x14ac:dyDescent="0.2">
      <c r="A27" s="6">
        <v>23</v>
      </c>
      <c r="B27" s="3" t="s">
        <v>95</v>
      </c>
      <c r="C27" s="74">
        <v>8197117.8099999996</v>
      </c>
      <c r="D27" s="75"/>
    </row>
    <row r="28" spans="1:4" s="2" customFormat="1" ht="14.25" x14ac:dyDescent="0.2">
      <c r="A28" s="6">
        <v>24</v>
      </c>
      <c r="B28" s="3" t="s">
        <v>96</v>
      </c>
      <c r="C28" s="94"/>
      <c r="D28" s="95"/>
    </row>
    <row r="29" spans="1:4" s="2" customFormat="1" ht="15.6" customHeight="1" x14ac:dyDescent="0.2">
      <c r="A29" s="6">
        <v>25</v>
      </c>
      <c r="B29" s="3" t="s">
        <v>97</v>
      </c>
      <c r="C29" s="111">
        <f>75437000</f>
        <v>75437000</v>
      </c>
      <c r="D29" s="112"/>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64" t="s">
        <v>114</v>
      </c>
      <c r="D38" s="65"/>
    </row>
    <row r="39" spans="1:6" s="2" customFormat="1" ht="33" customHeight="1" x14ac:dyDescent="0.2">
      <c r="A39" s="6"/>
      <c r="B39" s="4"/>
      <c r="C39" s="64" t="s">
        <v>113</v>
      </c>
      <c r="D39" s="65"/>
    </row>
    <row r="40" spans="1:6" s="2" customFormat="1" ht="36" customHeight="1" x14ac:dyDescent="0.2">
      <c r="A40" s="6">
        <v>34</v>
      </c>
      <c r="B40" s="3" t="s">
        <v>72</v>
      </c>
      <c r="C40" s="66" t="s">
        <v>170</v>
      </c>
      <c r="D40" s="67"/>
    </row>
    <row r="41" spans="1:6" ht="15.75" x14ac:dyDescent="0.25">
      <c r="A41" s="18" t="s">
        <v>15</v>
      </c>
      <c r="E41" s="19"/>
      <c r="F41" s="19"/>
    </row>
    <row r="42" spans="1:6" x14ac:dyDescent="0.2">
      <c r="A42" s="20"/>
      <c r="B42" s="19" t="s">
        <v>60</v>
      </c>
      <c r="C42" s="21"/>
      <c r="D42" s="2"/>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19">
    <mergeCell ref="C40:D40"/>
    <mergeCell ref="C14:D14"/>
    <mergeCell ref="C29:D29"/>
    <mergeCell ref="C26:D26"/>
    <mergeCell ref="C27:D27"/>
    <mergeCell ref="C28:D28"/>
    <mergeCell ref="C16:D16"/>
    <mergeCell ref="C19:D19"/>
    <mergeCell ref="C21:D21"/>
    <mergeCell ref="C38:D38"/>
    <mergeCell ref="C39:D39"/>
    <mergeCell ref="C17:D17"/>
    <mergeCell ref="A1:D1"/>
    <mergeCell ref="A2:D2"/>
    <mergeCell ref="A3:D3"/>
    <mergeCell ref="C4:D4"/>
    <mergeCell ref="C13:D13"/>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F57"/>
  <sheetViews>
    <sheetView showGridLines="0" topLeftCell="A28" workbookViewId="0">
      <selection activeCell="C15" sqref="C15"/>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4" spans="1:4" ht="45" x14ac:dyDescent="0.25">
      <c r="A4" s="26" t="s">
        <v>78</v>
      </c>
      <c r="B4" s="8" t="s">
        <v>1</v>
      </c>
      <c r="C4" s="90" t="s">
        <v>32</v>
      </c>
      <c r="D4" s="91"/>
    </row>
    <row r="5" spans="1:4" s="2" customFormat="1" ht="14.25" x14ac:dyDescent="0.2">
      <c r="A5" s="6">
        <v>1</v>
      </c>
      <c r="B5" s="3" t="s">
        <v>77</v>
      </c>
      <c r="C5" s="15" t="s">
        <v>80</v>
      </c>
      <c r="D5" s="16"/>
    </row>
    <row r="6" spans="1:4" s="2" customFormat="1" ht="14.25" x14ac:dyDescent="0.2">
      <c r="A6" s="6">
        <v>2</v>
      </c>
      <c r="B6" s="3" t="s">
        <v>81</v>
      </c>
      <c r="C6" s="46" t="s">
        <v>281</v>
      </c>
      <c r="D6" s="16"/>
    </row>
    <row r="7" spans="1:4" s="2" customFormat="1" ht="14.25" x14ac:dyDescent="0.2">
      <c r="A7" s="6">
        <v>3</v>
      </c>
      <c r="B7" s="3" t="s">
        <v>82</v>
      </c>
      <c r="C7" s="15" t="s">
        <v>83</v>
      </c>
      <c r="D7" s="16"/>
    </row>
    <row r="8" spans="1:4" s="2" customFormat="1" ht="14.25" x14ac:dyDescent="0.2">
      <c r="A8" s="6">
        <v>4</v>
      </c>
      <c r="B8" s="3" t="s">
        <v>84</v>
      </c>
      <c r="C8" s="78" t="s">
        <v>121</v>
      </c>
      <c r="D8" s="79"/>
    </row>
    <row r="9" spans="1:4" s="2" customFormat="1" ht="14.25" x14ac:dyDescent="0.2">
      <c r="A9" s="6">
        <v>5</v>
      </c>
      <c r="B9" s="3" t="s">
        <v>85</v>
      </c>
      <c r="C9" s="78" t="s">
        <v>122</v>
      </c>
      <c r="D9" s="79"/>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15">
        <v>97250000</v>
      </c>
      <c r="D13" s="116"/>
    </row>
    <row r="14" spans="1:4" s="2" customFormat="1" ht="14.25" x14ac:dyDescent="0.2">
      <c r="A14" s="6">
        <v>10</v>
      </c>
      <c r="B14" s="3" t="s">
        <v>5</v>
      </c>
      <c r="C14" s="117" t="s">
        <v>124</v>
      </c>
      <c r="D14" s="118"/>
    </row>
    <row r="15" spans="1:4" s="2" customFormat="1" ht="14.25" x14ac:dyDescent="0.2">
      <c r="A15" s="6">
        <v>11</v>
      </c>
      <c r="B15" s="3" t="s">
        <v>87</v>
      </c>
      <c r="C15" s="15" t="s">
        <v>104</v>
      </c>
      <c r="D15" s="16"/>
    </row>
    <row r="16" spans="1:4" s="27" customFormat="1" ht="45.6" customHeight="1" x14ac:dyDescent="0.25">
      <c r="A16" s="23">
        <v>12</v>
      </c>
      <c r="B16" s="24" t="s">
        <v>6</v>
      </c>
      <c r="C16" s="113" t="s">
        <v>115</v>
      </c>
      <c r="D16" s="114"/>
    </row>
    <row r="17" spans="1:4" s="2" customFormat="1" ht="93" customHeight="1" x14ac:dyDescent="0.2">
      <c r="A17" s="6">
        <v>13</v>
      </c>
      <c r="B17" s="3" t="s">
        <v>88</v>
      </c>
      <c r="C17" s="66" t="s">
        <v>105</v>
      </c>
      <c r="D17" s="67"/>
    </row>
    <row r="18" spans="1:4" s="2" customFormat="1" ht="14.25" x14ac:dyDescent="0.2">
      <c r="A18" s="6">
        <v>14</v>
      </c>
      <c r="B18" s="3" t="s">
        <v>89</v>
      </c>
      <c r="C18" s="15" t="s">
        <v>26</v>
      </c>
      <c r="D18" s="16"/>
    </row>
    <row r="19" spans="1:4" s="27" customFormat="1" ht="90.6" customHeight="1" x14ac:dyDescent="0.25">
      <c r="A19" s="23">
        <v>15</v>
      </c>
      <c r="B19" s="24" t="s">
        <v>90</v>
      </c>
      <c r="C19" s="66" t="s">
        <v>246</v>
      </c>
      <c r="D19" s="67"/>
    </row>
    <row r="20" spans="1:4" s="2" customFormat="1" ht="14.25" x14ac:dyDescent="0.2">
      <c r="A20" s="6">
        <v>16</v>
      </c>
      <c r="B20" s="3" t="s">
        <v>91</v>
      </c>
      <c r="C20" s="15" t="s">
        <v>106</v>
      </c>
      <c r="D20" s="16"/>
    </row>
    <row r="21" spans="1:4" s="27" customFormat="1" ht="90.6" customHeight="1" x14ac:dyDescent="0.25">
      <c r="A21" s="23">
        <v>17</v>
      </c>
      <c r="B21" s="24" t="s">
        <v>7</v>
      </c>
      <c r="C21" s="66" t="s">
        <v>117</v>
      </c>
      <c r="D21" s="67"/>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17" t="s">
        <v>123</v>
      </c>
      <c r="D25" s="95"/>
    </row>
    <row r="26" spans="1:4" s="2" customFormat="1" ht="15.6" customHeight="1" x14ac:dyDescent="0.2">
      <c r="A26" s="6">
        <v>22</v>
      </c>
      <c r="B26" s="3" t="s">
        <v>94</v>
      </c>
      <c r="C26" s="74">
        <v>97255640</v>
      </c>
      <c r="D26" s="75"/>
    </row>
    <row r="27" spans="1:4" s="2" customFormat="1" ht="15.6" customHeight="1" x14ac:dyDescent="0.2">
      <c r="A27" s="6">
        <v>23</v>
      </c>
      <c r="B27" s="3" t="s">
        <v>95</v>
      </c>
      <c r="C27" s="74">
        <v>24132252.309999999</v>
      </c>
      <c r="D27" s="75"/>
    </row>
    <row r="28" spans="1:4" s="2" customFormat="1" ht="14.25" x14ac:dyDescent="0.2">
      <c r="A28" s="6">
        <v>24</v>
      </c>
      <c r="B28" s="3" t="s">
        <v>96</v>
      </c>
      <c r="C28" s="94"/>
      <c r="D28" s="95"/>
    </row>
    <row r="29" spans="1:4" s="2" customFormat="1" ht="15.6" customHeight="1" x14ac:dyDescent="0.2">
      <c r="A29" s="6">
        <v>25</v>
      </c>
      <c r="B29" s="3" t="s">
        <v>97</v>
      </c>
      <c r="C29" s="74">
        <v>97255640</v>
      </c>
      <c r="D29" s="75"/>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64" t="s">
        <v>114</v>
      </c>
      <c r="D38" s="65"/>
    </row>
    <row r="39" spans="1:6" s="2" customFormat="1" ht="33" customHeight="1" x14ac:dyDescent="0.2">
      <c r="A39" s="6"/>
      <c r="B39" s="4"/>
      <c r="C39" s="64" t="s">
        <v>113</v>
      </c>
      <c r="D39" s="65"/>
    </row>
    <row r="40" spans="1:6" s="27" customFormat="1" ht="45.6" customHeight="1" x14ac:dyDescent="0.25">
      <c r="A40" s="23">
        <v>34</v>
      </c>
      <c r="B40" s="24" t="s">
        <v>72</v>
      </c>
      <c r="C40" s="66" t="s">
        <v>170</v>
      </c>
      <c r="D40" s="67"/>
    </row>
    <row r="41" spans="1:6" ht="15.75" x14ac:dyDescent="0.25">
      <c r="A41" s="18" t="s">
        <v>15</v>
      </c>
      <c r="C41" s="19"/>
      <c r="D41" s="19"/>
      <c r="E41" s="19"/>
      <c r="F41" s="19"/>
    </row>
    <row r="42" spans="1:6" x14ac:dyDescent="0.2">
      <c r="B42" s="19" t="s">
        <v>116</v>
      </c>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20">
    <mergeCell ref="A1:D1"/>
    <mergeCell ref="A2:D2"/>
    <mergeCell ref="A3:D3"/>
    <mergeCell ref="C4:D4"/>
    <mergeCell ref="C14:D14"/>
    <mergeCell ref="C8:D8"/>
    <mergeCell ref="C9:D9"/>
    <mergeCell ref="C38:D38"/>
    <mergeCell ref="C39:D39"/>
    <mergeCell ref="C13:D13"/>
    <mergeCell ref="C19:D19"/>
    <mergeCell ref="C40:D40"/>
    <mergeCell ref="C21:D21"/>
    <mergeCell ref="C16:D16"/>
    <mergeCell ref="C25:D25"/>
    <mergeCell ref="C26:D26"/>
    <mergeCell ref="C27:D27"/>
    <mergeCell ref="C28:D28"/>
    <mergeCell ref="C29:D2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F60"/>
  <sheetViews>
    <sheetView showGridLines="0" topLeftCell="A37" workbookViewId="0">
      <selection activeCell="F15" sqref="F15"/>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5" spans="1:4" ht="45" x14ac:dyDescent="0.25">
      <c r="A5" s="26" t="s">
        <v>78</v>
      </c>
      <c r="B5" s="8" t="s">
        <v>1</v>
      </c>
      <c r="C5" s="90" t="s">
        <v>43</v>
      </c>
      <c r="D5" s="91"/>
    </row>
    <row r="6" spans="1:4" s="2" customFormat="1" ht="12.6" customHeight="1" x14ac:dyDescent="0.2">
      <c r="A6" s="6">
        <v>1</v>
      </c>
      <c r="B6" s="3" t="s">
        <v>77</v>
      </c>
      <c r="C6" s="15" t="s">
        <v>80</v>
      </c>
      <c r="D6" s="16"/>
    </row>
    <row r="7" spans="1:4" s="2" customFormat="1" ht="14.25" x14ac:dyDescent="0.2">
      <c r="A7" s="6">
        <v>2</v>
      </c>
      <c r="B7" s="3" t="s">
        <v>81</v>
      </c>
      <c r="C7" s="46" t="s">
        <v>281</v>
      </c>
      <c r="D7" s="16"/>
    </row>
    <row r="8" spans="1:4" s="2" customFormat="1" ht="14.25" x14ac:dyDescent="0.2">
      <c r="A8" s="6">
        <v>3</v>
      </c>
      <c r="B8" s="3" t="s">
        <v>82</v>
      </c>
      <c r="C8" s="15" t="s">
        <v>83</v>
      </c>
      <c r="D8" s="16"/>
    </row>
    <row r="9" spans="1:4" s="2" customFormat="1" ht="14.25" x14ac:dyDescent="0.2">
      <c r="A9" s="6">
        <v>4</v>
      </c>
      <c r="B9" s="3" t="s">
        <v>84</v>
      </c>
      <c r="C9" s="78" t="s">
        <v>121</v>
      </c>
      <c r="D9" s="79"/>
    </row>
    <row r="10" spans="1:4" s="2" customFormat="1" ht="14.25" x14ac:dyDescent="0.2">
      <c r="A10" s="6">
        <v>5</v>
      </c>
      <c r="B10" s="3" t="s">
        <v>85</v>
      </c>
      <c r="C10" s="78" t="s">
        <v>122</v>
      </c>
      <c r="D10" s="79"/>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15" t="s">
        <v>11</v>
      </c>
      <c r="D14" s="5" t="s">
        <v>29</v>
      </c>
    </row>
    <row r="15" spans="1:4" s="2" customFormat="1" ht="14.25" x14ac:dyDescent="0.2">
      <c r="A15" s="6">
        <v>10</v>
      </c>
      <c r="B15" s="3" t="s">
        <v>5</v>
      </c>
      <c r="C15" s="98">
        <v>43810</v>
      </c>
      <c r="D15" s="99"/>
    </row>
    <row r="16" spans="1:4" s="2" customFormat="1" ht="14.25" x14ac:dyDescent="0.2">
      <c r="A16" s="6">
        <v>11</v>
      </c>
      <c r="B16" s="3" t="s">
        <v>87</v>
      </c>
      <c r="C16" s="15" t="s">
        <v>104</v>
      </c>
      <c r="D16" s="16"/>
    </row>
    <row r="17" spans="1:4" s="27" customFormat="1" ht="45.6" customHeight="1" x14ac:dyDescent="0.25">
      <c r="A17" s="23">
        <v>12</v>
      </c>
      <c r="B17" s="24" t="s">
        <v>6</v>
      </c>
      <c r="C17" s="66" t="s">
        <v>30</v>
      </c>
      <c r="D17" s="67"/>
    </row>
    <row r="18" spans="1:4" s="2" customFormat="1" ht="74.45" customHeight="1" x14ac:dyDescent="0.2">
      <c r="A18" s="6">
        <v>13</v>
      </c>
      <c r="B18" s="3" t="s">
        <v>88</v>
      </c>
      <c r="C18" s="64" t="s">
        <v>207</v>
      </c>
      <c r="D18" s="65"/>
    </row>
    <row r="19" spans="1:4" s="2" customFormat="1" ht="14.25" x14ac:dyDescent="0.2">
      <c r="A19" s="6">
        <v>14</v>
      </c>
      <c r="B19" s="3" t="s">
        <v>89</v>
      </c>
      <c r="C19" s="78" t="s">
        <v>31</v>
      </c>
      <c r="D19" s="79"/>
    </row>
    <row r="20" spans="1:4" s="27" customFormat="1" ht="107.45" customHeight="1" x14ac:dyDescent="0.25">
      <c r="A20" s="23">
        <v>15</v>
      </c>
      <c r="B20" s="24" t="s">
        <v>90</v>
      </c>
      <c r="C20" s="66" t="s">
        <v>244</v>
      </c>
      <c r="D20" s="67"/>
    </row>
    <row r="21" spans="1:4" s="2" customFormat="1" ht="14.25" x14ac:dyDescent="0.2">
      <c r="A21" s="6">
        <v>16</v>
      </c>
      <c r="B21" s="3" t="s">
        <v>91</v>
      </c>
      <c r="C21" s="15" t="s">
        <v>106</v>
      </c>
      <c r="D21" s="16"/>
    </row>
    <row r="22" spans="1:4" s="27" customFormat="1" ht="94.15" customHeight="1" x14ac:dyDescent="0.25">
      <c r="A22" s="23">
        <v>17</v>
      </c>
      <c r="B22" s="24" t="s">
        <v>7</v>
      </c>
      <c r="C22" s="66" t="s">
        <v>107</v>
      </c>
      <c r="D22" s="67"/>
    </row>
    <row r="23" spans="1:4" s="2" customFormat="1" ht="14.25" x14ac:dyDescent="0.2">
      <c r="A23" s="6">
        <v>18</v>
      </c>
      <c r="B23" s="3" t="s">
        <v>92</v>
      </c>
      <c r="C23" s="76"/>
      <c r="D23" s="77"/>
    </row>
    <row r="24" spans="1:4" s="2" customFormat="1" ht="14.25" x14ac:dyDescent="0.2">
      <c r="A24" s="6">
        <v>19</v>
      </c>
      <c r="B24" s="3" t="s">
        <v>93</v>
      </c>
      <c r="C24" s="76"/>
      <c r="D24" s="77"/>
    </row>
    <row r="25" spans="1:4" s="2" customFormat="1" ht="14.25" x14ac:dyDescent="0.2">
      <c r="A25" s="6">
        <v>20</v>
      </c>
      <c r="B25" s="3" t="s">
        <v>103</v>
      </c>
      <c r="C25" s="15"/>
      <c r="D25" s="16"/>
    </row>
    <row r="26" spans="1:4" s="2" customFormat="1" ht="14.25" x14ac:dyDescent="0.2">
      <c r="A26" s="6">
        <v>21</v>
      </c>
      <c r="B26" s="7" t="s">
        <v>8</v>
      </c>
      <c r="C26" s="68" t="s">
        <v>196</v>
      </c>
      <c r="D26" s="69"/>
    </row>
    <row r="27" spans="1:4" s="2" customFormat="1" ht="14.25" x14ac:dyDescent="0.2">
      <c r="A27" s="6">
        <v>22</v>
      </c>
      <c r="B27" s="3" t="s">
        <v>94</v>
      </c>
      <c r="C27" s="74">
        <v>149942779.08000001</v>
      </c>
      <c r="D27" s="75"/>
    </row>
    <row r="28" spans="1:4" s="2" customFormat="1" ht="14.25" x14ac:dyDescent="0.2">
      <c r="A28" s="6">
        <v>23</v>
      </c>
      <c r="B28" s="3" t="s">
        <v>95</v>
      </c>
      <c r="C28" s="15"/>
      <c r="D28" s="17">
        <f>42027363.86+291871.09+277659.74+192024.18+139481.81+68974.75</f>
        <v>42997375.430000007</v>
      </c>
    </row>
    <row r="29" spans="1:4" s="2" customFormat="1" ht="14.25" x14ac:dyDescent="0.2">
      <c r="A29" s="6">
        <v>24</v>
      </c>
      <c r="B29" s="3" t="s">
        <v>96</v>
      </c>
      <c r="C29" s="15"/>
      <c r="D29" s="16"/>
    </row>
    <row r="30" spans="1:4" s="2" customFormat="1" ht="14.25" x14ac:dyDescent="0.2">
      <c r="A30" s="6">
        <v>25</v>
      </c>
      <c r="B30" s="3" t="s">
        <v>97</v>
      </c>
      <c r="C30" s="34" t="s">
        <v>11</v>
      </c>
      <c r="D30" s="35" t="s">
        <v>52</v>
      </c>
    </row>
    <row r="31" spans="1:4" s="2" customFormat="1" ht="14.25" x14ac:dyDescent="0.2">
      <c r="A31" s="6">
        <v>26</v>
      </c>
      <c r="B31" s="3" t="s">
        <v>102</v>
      </c>
      <c r="C31" s="34" t="s">
        <v>11</v>
      </c>
      <c r="D31" s="22">
        <v>57220.92</v>
      </c>
    </row>
    <row r="32" spans="1:4" s="2" customFormat="1" ht="14.25" x14ac:dyDescent="0.2">
      <c r="A32" s="6">
        <v>27</v>
      </c>
      <c r="B32" s="3" t="s">
        <v>98</v>
      </c>
      <c r="C32" s="34"/>
      <c r="D32" s="22">
        <f>51086130.26-4257260.85-4257260.85-4257260.85-4257260.85-4257260.85-4257260.85-4257260.85-4257260.85-4257260.85-4257260.85-4257260.85-4256260.91</f>
        <v>-1.3038516044616699E-8</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41.45" customHeight="1" x14ac:dyDescent="0.2">
      <c r="A35" s="6">
        <v>30</v>
      </c>
      <c r="B35" s="3" t="s">
        <v>101</v>
      </c>
      <c r="C35" s="64" t="s">
        <v>112</v>
      </c>
      <c r="D35" s="65"/>
    </row>
    <row r="36" spans="1:6" s="2" customFormat="1" ht="14.25" x14ac:dyDescent="0.2">
      <c r="A36" s="6">
        <v>31</v>
      </c>
      <c r="B36" s="4" t="s">
        <v>40</v>
      </c>
      <c r="C36" s="30">
        <v>0</v>
      </c>
      <c r="D36" s="31"/>
    </row>
    <row r="37" spans="1:6" s="2" customFormat="1" ht="14.25" x14ac:dyDescent="0.2">
      <c r="A37" s="6">
        <v>32</v>
      </c>
      <c r="B37" s="4" t="s">
        <v>9</v>
      </c>
      <c r="C37" s="29">
        <v>0</v>
      </c>
      <c r="D37" s="16"/>
    </row>
    <row r="38" spans="1:6" s="2" customFormat="1" ht="14.25" x14ac:dyDescent="0.2">
      <c r="A38" s="6">
        <v>33</v>
      </c>
      <c r="B38" s="4" t="s">
        <v>10</v>
      </c>
      <c r="C38" s="15" t="s">
        <v>108</v>
      </c>
      <c r="D38" s="16"/>
    </row>
    <row r="39" spans="1:6" s="2" customFormat="1" ht="75.599999999999994" customHeight="1" x14ac:dyDescent="0.2">
      <c r="A39" s="6"/>
      <c r="B39" s="4"/>
      <c r="C39" s="64" t="s">
        <v>109</v>
      </c>
      <c r="D39" s="65"/>
    </row>
    <row r="40" spans="1:6" s="2" customFormat="1" ht="37.9" customHeight="1" x14ac:dyDescent="0.2">
      <c r="A40" s="6"/>
      <c r="B40" s="4"/>
      <c r="C40" s="64" t="s">
        <v>110</v>
      </c>
      <c r="D40" s="65"/>
    </row>
    <row r="41" spans="1:6" s="2" customFormat="1" ht="14.25" x14ac:dyDescent="0.2">
      <c r="A41" s="6"/>
      <c r="B41" s="4"/>
      <c r="C41" s="15" t="s">
        <v>111</v>
      </c>
      <c r="D41" s="16"/>
    </row>
    <row r="42" spans="1:6" s="2" customFormat="1" ht="41.45" customHeight="1" x14ac:dyDescent="0.2">
      <c r="A42" s="6">
        <v>34</v>
      </c>
      <c r="B42" s="3" t="s">
        <v>72</v>
      </c>
      <c r="C42" s="66" t="s">
        <v>170</v>
      </c>
      <c r="D42" s="67"/>
    </row>
    <row r="43" spans="1:6" ht="15.75" x14ac:dyDescent="0.25">
      <c r="A43" s="18" t="s">
        <v>15</v>
      </c>
      <c r="C43" s="19"/>
      <c r="D43" s="19"/>
      <c r="E43" s="19"/>
      <c r="F43" s="19"/>
    </row>
    <row r="44" spans="1:6" x14ac:dyDescent="0.2">
      <c r="B44" s="19" t="s">
        <v>46</v>
      </c>
      <c r="C44" s="19"/>
      <c r="D44" s="19"/>
      <c r="E44" s="19"/>
      <c r="F44" s="19"/>
    </row>
    <row r="45" spans="1:6" x14ac:dyDescent="0.2">
      <c r="B45" s="19" t="s">
        <v>250</v>
      </c>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13</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0">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 ref="A1:D1"/>
    <mergeCell ref="A2:D2"/>
    <mergeCell ref="A3:D3"/>
    <mergeCell ref="C5:D5"/>
    <mergeCell ref="C15:D15"/>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4"/>
  <sheetViews>
    <sheetView showGridLines="0" topLeftCell="A28" workbookViewId="0">
      <selection activeCell="C10" sqref="C10"/>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8" spans="1:4" ht="45" x14ac:dyDescent="0.25">
      <c r="A8" s="26" t="s">
        <v>78</v>
      </c>
      <c r="B8" s="8" t="s">
        <v>1</v>
      </c>
      <c r="C8" s="90" t="s">
        <v>42</v>
      </c>
      <c r="D8" s="91"/>
    </row>
    <row r="9" spans="1:4" s="2" customFormat="1" ht="14.25" x14ac:dyDescent="0.2">
      <c r="A9" s="6">
        <v>1</v>
      </c>
      <c r="B9" s="3" t="s">
        <v>77</v>
      </c>
      <c r="C9" s="15" t="s">
        <v>80</v>
      </c>
      <c r="D9" s="16"/>
    </row>
    <row r="10" spans="1:4" s="2" customFormat="1" ht="14.25" x14ac:dyDescent="0.2">
      <c r="A10" s="6">
        <v>2</v>
      </c>
      <c r="B10" s="3" t="s">
        <v>81</v>
      </c>
      <c r="C10" s="15" t="s">
        <v>279</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25">
        <v>39629</v>
      </c>
      <c r="D16" s="16"/>
    </row>
    <row r="17" spans="1:4" s="2" customFormat="1" ht="14.25" x14ac:dyDescent="0.2">
      <c r="A17" s="6">
        <v>9</v>
      </c>
      <c r="B17" s="3" t="s">
        <v>86</v>
      </c>
      <c r="C17" s="15"/>
      <c r="D17" s="5" t="s">
        <v>24</v>
      </c>
    </row>
    <row r="18" spans="1:4" s="2" customFormat="1" ht="14.25" x14ac:dyDescent="0.2">
      <c r="A18" s="6">
        <v>10</v>
      </c>
      <c r="B18" s="3" t="s">
        <v>5</v>
      </c>
      <c r="C18" s="121">
        <v>42155</v>
      </c>
      <c r="D18" s="122"/>
    </row>
    <row r="19" spans="1:4" s="2" customFormat="1" ht="14.25" x14ac:dyDescent="0.2">
      <c r="A19" s="6">
        <v>11</v>
      </c>
      <c r="B19" s="3" t="s">
        <v>87</v>
      </c>
      <c r="C19" s="15"/>
      <c r="D19" s="16"/>
    </row>
    <row r="20" spans="1:4" s="27" customFormat="1" ht="45.6" customHeight="1" x14ac:dyDescent="0.25">
      <c r="A20" s="23">
        <v>12</v>
      </c>
      <c r="B20" s="24" t="s">
        <v>6</v>
      </c>
      <c r="C20" s="66"/>
      <c r="D20" s="67"/>
    </row>
    <row r="21" spans="1:4" s="2" customFormat="1" ht="14.25" x14ac:dyDescent="0.2">
      <c r="A21" s="6">
        <v>13</v>
      </c>
      <c r="B21" s="3" t="s">
        <v>88</v>
      </c>
      <c r="C21" s="15"/>
      <c r="D21" s="16"/>
    </row>
    <row r="22" spans="1:4" s="2" customFormat="1" ht="14.25" x14ac:dyDescent="0.2">
      <c r="A22" s="6">
        <v>14</v>
      </c>
      <c r="B22" s="3" t="s">
        <v>89</v>
      </c>
      <c r="C22" s="15" t="s">
        <v>26</v>
      </c>
      <c r="D22" s="16"/>
    </row>
    <row r="23" spans="1:4" s="2" customFormat="1" ht="14.25" x14ac:dyDescent="0.2">
      <c r="A23" s="6">
        <v>15</v>
      </c>
      <c r="B23" s="3" t="s">
        <v>90</v>
      </c>
      <c r="C23" s="15" t="s">
        <v>51</v>
      </c>
      <c r="D23" s="16"/>
    </row>
    <row r="24" spans="1:4" s="2" customFormat="1" ht="14.25" x14ac:dyDescent="0.2">
      <c r="A24" s="6">
        <v>16</v>
      </c>
      <c r="B24" s="3" t="s">
        <v>91</v>
      </c>
      <c r="C24" s="15" t="s">
        <v>25</v>
      </c>
      <c r="D24" s="16"/>
    </row>
    <row r="25" spans="1:4" s="2" customFormat="1" ht="29.45" customHeight="1" x14ac:dyDescent="0.2">
      <c r="A25" s="6">
        <v>17</v>
      </c>
      <c r="B25" s="3" t="s">
        <v>7</v>
      </c>
      <c r="C25" s="64" t="s">
        <v>27</v>
      </c>
      <c r="D25" s="65"/>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5.6" customHeight="1" x14ac:dyDescent="0.2">
      <c r="A30" s="6">
        <v>22</v>
      </c>
      <c r="B30" s="3" t="s">
        <v>94</v>
      </c>
      <c r="C30" s="119">
        <v>79249686</v>
      </c>
      <c r="D30" s="120"/>
    </row>
    <row r="31" spans="1:4" s="2" customFormat="1" ht="15.6" customHeight="1" x14ac:dyDescent="0.2">
      <c r="A31" s="6">
        <v>23</v>
      </c>
      <c r="B31" s="3" t="s">
        <v>95</v>
      </c>
      <c r="C31" s="74">
        <v>26126922.25</v>
      </c>
      <c r="D31" s="75"/>
    </row>
    <row r="32" spans="1:4" s="2" customFormat="1" ht="14.25" x14ac:dyDescent="0.2">
      <c r="A32" s="6">
        <v>24</v>
      </c>
      <c r="B32" s="3" t="s">
        <v>96</v>
      </c>
      <c r="C32" s="15"/>
      <c r="D32" s="16"/>
    </row>
    <row r="33" spans="1:6" s="2" customFormat="1" ht="14.25" x14ac:dyDescent="0.2">
      <c r="A33" s="6">
        <v>25</v>
      </c>
      <c r="B33" s="3" t="s">
        <v>97</v>
      </c>
      <c r="C33" s="15" t="s">
        <v>11</v>
      </c>
      <c r="D33" s="13">
        <v>79249686</v>
      </c>
    </row>
    <row r="34" spans="1:6" s="2" customFormat="1" ht="14.25" x14ac:dyDescent="0.2">
      <c r="A34" s="6">
        <v>26</v>
      </c>
      <c r="B34" s="3" t="s">
        <v>102</v>
      </c>
      <c r="C34" s="15">
        <v>0</v>
      </c>
      <c r="D34" s="16"/>
    </row>
    <row r="35" spans="1:6" s="2" customFormat="1" ht="14.25" x14ac:dyDescent="0.2">
      <c r="A35" s="6">
        <v>27</v>
      </c>
      <c r="B35" s="3" t="s">
        <v>98</v>
      </c>
      <c r="C35" s="15">
        <v>0</v>
      </c>
      <c r="D35" s="16"/>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15" t="s">
        <v>28</v>
      </c>
      <c r="D38" s="5"/>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5" t="s">
        <v>11</v>
      </c>
      <c r="D42" s="14">
        <v>396248.43</v>
      </c>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48" spans="1:6" x14ac:dyDescent="0.2">
      <c r="B48" s="19" t="s">
        <v>50</v>
      </c>
      <c r="C48" s="19"/>
      <c r="D48" s="19"/>
      <c r="E48" s="19"/>
      <c r="F48" s="19"/>
    </row>
    <row r="51" spans="2:4" x14ac:dyDescent="0.2">
      <c r="B51" s="2" t="s">
        <v>12</v>
      </c>
    </row>
    <row r="52" spans="2:4" x14ac:dyDescent="0.2">
      <c r="B52" s="2"/>
    </row>
    <row r="53" spans="2:4" x14ac:dyDescent="0.2">
      <c r="B53" s="2"/>
    </row>
    <row r="54" spans="2:4" x14ac:dyDescent="0.2">
      <c r="B54" s="2"/>
    </row>
    <row r="55" spans="2:4" x14ac:dyDescent="0.2">
      <c r="B55" s="2"/>
    </row>
    <row r="56" spans="2:4" ht="15.75" x14ac:dyDescent="0.25">
      <c r="B56" s="11" t="s">
        <v>13</v>
      </c>
    </row>
    <row r="57" spans="2:4" x14ac:dyDescent="0.2">
      <c r="B57" s="10" t="s">
        <v>14</v>
      </c>
    </row>
    <row r="58" spans="2:4" x14ac:dyDescent="0.2">
      <c r="B58" s="2"/>
    </row>
    <row r="59" spans="2:4" s="2" customFormat="1" x14ac:dyDescent="0.2">
      <c r="D59" s="1"/>
    </row>
    <row r="60" spans="2:4" s="2" customFormat="1" x14ac:dyDescent="0.2">
      <c r="B60" s="9"/>
      <c r="D60" s="1"/>
    </row>
    <row r="61" spans="2:4" s="2" customFormat="1" x14ac:dyDescent="0.2">
      <c r="B61" s="9"/>
      <c r="D61" s="1"/>
    </row>
    <row r="62" spans="2:4" s="2" customFormat="1" x14ac:dyDescent="0.2">
      <c r="D62" s="1"/>
    </row>
    <row r="63" spans="2:4" s="2" customFormat="1" x14ac:dyDescent="0.2">
      <c r="D63" s="1"/>
    </row>
    <row r="64" spans="2:4" s="2" customFormat="1" x14ac:dyDescent="0.2">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3"/>
  <sheetViews>
    <sheetView showGridLines="0" topLeftCell="A31" workbookViewId="0">
      <selection activeCell="C10" sqref="C10"/>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8" spans="1:4" ht="45" x14ac:dyDescent="0.25">
      <c r="A8" s="26" t="s">
        <v>78</v>
      </c>
      <c r="B8" s="8" t="s">
        <v>1</v>
      </c>
      <c r="C8" s="90" t="s">
        <v>79</v>
      </c>
      <c r="D8" s="91"/>
    </row>
    <row r="9" spans="1:4" s="2" customFormat="1" ht="14.25" x14ac:dyDescent="0.2">
      <c r="A9" s="6">
        <v>1</v>
      </c>
      <c r="B9" s="3" t="s">
        <v>77</v>
      </c>
      <c r="C9" s="15" t="s">
        <v>80</v>
      </c>
      <c r="D9" s="16"/>
    </row>
    <row r="10" spans="1:4" s="2" customFormat="1" ht="14.25" x14ac:dyDescent="0.2">
      <c r="A10" s="6">
        <v>2</v>
      </c>
      <c r="B10" s="3" t="s">
        <v>81</v>
      </c>
      <c r="C10" s="15" t="s">
        <v>279</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v>
      </c>
      <c r="D16" s="16"/>
    </row>
    <row r="17" spans="1:4" s="2" customFormat="1" ht="14.25" x14ac:dyDescent="0.2">
      <c r="A17" s="6">
        <v>9</v>
      </c>
      <c r="B17" s="3" t="s">
        <v>86</v>
      </c>
      <c r="C17" s="15" t="s">
        <v>16</v>
      </c>
      <c r="D17" s="16"/>
    </row>
    <row r="18" spans="1:4" s="2" customFormat="1" ht="14.25" x14ac:dyDescent="0.2">
      <c r="A18" s="6">
        <v>10</v>
      </c>
      <c r="B18" s="3" t="s">
        <v>5</v>
      </c>
      <c r="C18" s="25">
        <v>41448</v>
      </c>
      <c r="D18" s="16"/>
    </row>
    <row r="19" spans="1:4" s="2" customFormat="1" ht="14.25" x14ac:dyDescent="0.2">
      <c r="A19" s="6">
        <v>11</v>
      </c>
      <c r="B19" s="3" t="s">
        <v>87</v>
      </c>
      <c r="C19" s="15"/>
      <c r="D19" s="16"/>
    </row>
    <row r="20" spans="1:4" s="27" customFormat="1" ht="45.6" customHeight="1" x14ac:dyDescent="0.25">
      <c r="A20" s="23">
        <v>12</v>
      </c>
      <c r="B20" s="24" t="s">
        <v>6</v>
      </c>
      <c r="C20" s="66" t="s">
        <v>18</v>
      </c>
      <c r="D20" s="67"/>
    </row>
    <row r="21" spans="1:4" s="2" customFormat="1" ht="14.25" x14ac:dyDescent="0.2">
      <c r="A21" s="6">
        <v>13</v>
      </c>
      <c r="B21" s="3" t="s">
        <v>88</v>
      </c>
      <c r="C21" s="15"/>
      <c r="D21" s="16"/>
    </row>
    <row r="22" spans="1:4" s="2" customFormat="1" ht="14.25" x14ac:dyDescent="0.2">
      <c r="A22" s="6">
        <v>14</v>
      </c>
      <c r="B22" s="3" t="s">
        <v>89</v>
      </c>
      <c r="C22" s="15"/>
      <c r="D22" s="16"/>
    </row>
    <row r="23" spans="1:4" s="2" customFormat="1" ht="14.25" x14ac:dyDescent="0.2">
      <c r="A23" s="6">
        <v>15</v>
      </c>
      <c r="B23" s="3" t="s">
        <v>90</v>
      </c>
      <c r="C23" s="15"/>
      <c r="D23" s="16"/>
    </row>
    <row r="24" spans="1:4" s="2" customFormat="1" ht="14.25" x14ac:dyDescent="0.2">
      <c r="A24" s="6">
        <v>16</v>
      </c>
      <c r="B24" s="3" t="s">
        <v>91</v>
      </c>
      <c r="C24" s="15"/>
      <c r="D24" s="16"/>
    </row>
    <row r="25" spans="1:4" s="2" customFormat="1" ht="15.6" customHeight="1" x14ac:dyDescent="0.2">
      <c r="A25" s="6">
        <v>17</v>
      </c>
      <c r="B25" s="3" t="s">
        <v>7</v>
      </c>
      <c r="C25" s="78" t="s">
        <v>20</v>
      </c>
      <c r="D25" s="79"/>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4.25" x14ac:dyDescent="0.2">
      <c r="A30" s="6">
        <v>22</v>
      </c>
      <c r="B30" s="3" t="s">
        <v>94</v>
      </c>
      <c r="C30" s="107">
        <v>343544988.37</v>
      </c>
      <c r="D30" s="108"/>
    </row>
    <row r="31" spans="1:4" s="2" customFormat="1" ht="15.6" customHeight="1" x14ac:dyDescent="0.2">
      <c r="A31" s="6">
        <v>23</v>
      </c>
      <c r="B31" s="3" t="s">
        <v>95</v>
      </c>
      <c r="C31" s="74">
        <v>88617084.829999998</v>
      </c>
      <c r="D31" s="75"/>
    </row>
    <row r="32" spans="1:4" s="2" customFormat="1" ht="14.25" x14ac:dyDescent="0.2">
      <c r="A32" s="6">
        <v>24</v>
      </c>
      <c r="B32" s="3" t="s">
        <v>96</v>
      </c>
      <c r="C32" s="15"/>
      <c r="D32" s="16"/>
    </row>
    <row r="33" spans="1:6" s="2" customFormat="1" ht="15.6" customHeight="1" x14ac:dyDescent="0.2">
      <c r="A33" s="6">
        <v>25</v>
      </c>
      <c r="B33" s="3" t="s">
        <v>97</v>
      </c>
      <c r="C33" s="107">
        <v>343544988.37</v>
      </c>
      <c r="D33" s="108"/>
    </row>
    <row r="34" spans="1:6" s="2" customFormat="1" ht="15.6" customHeight="1" x14ac:dyDescent="0.2">
      <c r="A34" s="6">
        <v>26</v>
      </c>
      <c r="B34" s="3" t="s">
        <v>102</v>
      </c>
      <c r="C34" s="74">
        <v>0</v>
      </c>
      <c r="D34" s="75"/>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78" t="s">
        <v>21</v>
      </c>
      <c r="D38" s="79"/>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23" t="s">
        <v>41</v>
      </c>
      <c r="D42" s="124"/>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2">
    <mergeCell ref="A1:D1"/>
    <mergeCell ref="A2:D2"/>
    <mergeCell ref="A3:D3"/>
    <mergeCell ref="C8:D8"/>
    <mergeCell ref="C20:D20"/>
    <mergeCell ref="C25:D25"/>
    <mergeCell ref="C42:D42"/>
    <mergeCell ref="C38:D38"/>
    <mergeCell ref="C30:D30"/>
    <mergeCell ref="C33:D33"/>
    <mergeCell ref="C31:D31"/>
    <mergeCell ref="C34:D34"/>
  </mergeCells>
  <printOptions horizontalCentered="1"/>
  <pageMargins left="0.25" right="0.25" top="0.75" bottom="0.75" header="0.3" footer="0.3"/>
  <pageSetup paperSize="41" scale="90" orientation="portrait" r:id="rId1"/>
  <headerFooter>
    <oddHeader>&amp;RAnnex "A"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3"/>
  <sheetViews>
    <sheetView showGridLines="0" workbookViewId="0">
      <selection activeCell="C10" sqref="C10:D10"/>
    </sheetView>
  </sheetViews>
  <sheetFormatPr defaultColWidth="9" defaultRowHeight="15" x14ac:dyDescent="0.2"/>
  <cols>
    <col min="1" max="1" width="5.375" style="2" customWidth="1"/>
    <col min="2" max="2" width="61.375" style="1" customWidth="1"/>
    <col min="3" max="3" width="9.625" style="2" customWidth="1"/>
    <col min="4" max="4" width="28.75" style="1" customWidth="1"/>
    <col min="5" max="16384" width="9" style="1"/>
  </cols>
  <sheetData>
    <row r="1" spans="1:4" x14ac:dyDescent="0.2">
      <c r="A1" s="89" t="s">
        <v>0</v>
      </c>
      <c r="B1" s="89"/>
      <c r="C1" s="89"/>
      <c r="D1" s="89"/>
    </row>
    <row r="2" spans="1:4" x14ac:dyDescent="0.2">
      <c r="A2" s="89" t="s">
        <v>76</v>
      </c>
      <c r="B2" s="89"/>
      <c r="C2" s="89"/>
      <c r="D2" s="89"/>
    </row>
    <row r="3" spans="1:4" x14ac:dyDescent="0.2">
      <c r="A3" s="89"/>
      <c r="B3" s="89"/>
      <c r="C3" s="89"/>
      <c r="D3" s="89"/>
    </row>
    <row r="8" spans="1:4" ht="45" x14ac:dyDescent="0.25">
      <c r="A8" s="26" t="s">
        <v>78</v>
      </c>
      <c r="B8" s="8" t="s">
        <v>1</v>
      </c>
      <c r="C8" s="90" t="s">
        <v>174</v>
      </c>
      <c r="D8" s="91"/>
    </row>
    <row r="9" spans="1:4" s="2" customFormat="1" ht="14.25" x14ac:dyDescent="0.2">
      <c r="A9" s="6">
        <v>1</v>
      </c>
      <c r="B9" s="3" t="s">
        <v>77</v>
      </c>
      <c r="C9" s="15" t="s">
        <v>80</v>
      </c>
      <c r="D9" s="16"/>
    </row>
    <row r="10" spans="1:4" s="2" customFormat="1" ht="14.25" x14ac:dyDescent="0.2">
      <c r="A10" s="6">
        <v>2</v>
      </c>
      <c r="B10" s="3" t="s">
        <v>81</v>
      </c>
      <c r="C10" s="15" t="s">
        <v>254</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175</v>
      </c>
      <c r="D16" s="16"/>
    </row>
    <row r="17" spans="1:4" s="2" customFormat="1" ht="15.75" x14ac:dyDescent="0.25">
      <c r="A17" s="6">
        <v>9</v>
      </c>
      <c r="B17" s="3" t="s">
        <v>86</v>
      </c>
      <c r="C17" s="127">
        <v>185550000</v>
      </c>
      <c r="D17" s="128"/>
    </row>
    <row r="18" spans="1:4" s="2" customFormat="1" ht="14.25" x14ac:dyDescent="0.2">
      <c r="A18" s="6">
        <v>10</v>
      </c>
      <c r="B18" s="3" t="s">
        <v>5</v>
      </c>
      <c r="C18" s="25" t="s">
        <v>176</v>
      </c>
      <c r="D18" s="16"/>
    </row>
    <row r="19" spans="1:4" s="2" customFormat="1" ht="14.25" x14ac:dyDescent="0.2">
      <c r="A19" s="6">
        <v>11</v>
      </c>
      <c r="B19" s="3" t="s">
        <v>87</v>
      </c>
      <c r="C19" s="15"/>
      <c r="D19" s="16"/>
    </row>
    <row r="20" spans="1:4" s="27" customFormat="1" ht="45.6" customHeight="1" x14ac:dyDescent="0.25">
      <c r="A20" s="23">
        <v>12</v>
      </c>
      <c r="B20" s="24" t="s">
        <v>6</v>
      </c>
      <c r="C20" s="66" t="s">
        <v>177</v>
      </c>
      <c r="D20" s="67"/>
    </row>
    <row r="21" spans="1:4" s="2" customFormat="1" ht="14.25" x14ac:dyDescent="0.2">
      <c r="A21" s="6">
        <v>13</v>
      </c>
      <c r="B21" s="3" t="s">
        <v>88</v>
      </c>
      <c r="C21" s="15"/>
      <c r="D21" s="16"/>
    </row>
    <row r="22" spans="1:4" s="2" customFormat="1" ht="14.25" x14ac:dyDescent="0.2">
      <c r="A22" s="6">
        <v>14</v>
      </c>
      <c r="B22" s="3" t="s">
        <v>89</v>
      </c>
      <c r="C22" s="12" t="s">
        <v>34</v>
      </c>
      <c r="D22" s="5"/>
    </row>
    <row r="23" spans="1:4" s="2" customFormat="1" ht="14.25" x14ac:dyDescent="0.2">
      <c r="A23" s="6">
        <v>15</v>
      </c>
      <c r="B23" s="3" t="s">
        <v>90</v>
      </c>
      <c r="C23" s="15" t="s">
        <v>69</v>
      </c>
      <c r="D23" s="5"/>
    </row>
    <row r="24" spans="1:4" s="2" customFormat="1" ht="14.25" x14ac:dyDescent="0.2">
      <c r="A24" s="6">
        <v>16</v>
      </c>
      <c r="B24" s="3" t="s">
        <v>91</v>
      </c>
      <c r="C24" s="64"/>
      <c r="D24" s="65"/>
    </row>
    <row r="25" spans="1:4" s="2" customFormat="1" ht="31.15" customHeight="1" x14ac:dyDescent="0.2">
      <c r="A25" s="6">
        <v>17</v>
      </c>
      <c r="B25" s="3" t="s">
        <v>7</v>
      </c>
      <c r="C25" s="64" t="s">
        <v>35</v>
      </c>
      <c r="D25" s="65"/>
    </row>
    <row r="26" spans="1:4" s="2" customFormat="1" ht="14.25" x14ac:dyDescent="0.2">
      <c r="A26" s="6">
        <v>18</v>
      </c>
      <c r="B26" s="3" t="s">
        <v>92</v>
      </c>
      <c r="C26" s="15"/>
      <c r="D26" s="17">
        <v>0</v>
      </c>
    </row>
    <row r="27" spans="1:4" s="2" customFormat="1" ht="14.25" x14ac:dyDescent="0.2">
      <c r="A27" s="6">
        <v>19</v>
      </c>
      <c r="B27" s="3" t="s">
        <v>93</v>
      </c>
      <c r="C27" s="15"/>
      <c r="D27" s="17">
        <v>0</v>
      </c>
    </row>
    <row r="28" spans="1:4" s="2" customFormat="1" ht="14.25" x14ac:dyDescent="0.2">
      <c r="A28" s="6">
        <v>20</v>
      </c>
      <c r="B28" s="3" t="s">
        <v>103</v>
      </c>
      <c r="C28" s="15"/>
      <c r="D28" s="17">
        <v>0</v>
      </c>
    </row>
    <row r="29" spans="1:4" s="2" customFormat="1" ht="14.25" x14ac:dyDescent="0.2">
      <c r="A29" s="6">
        <v>21</v>
      </c>
      <c r="B29" s="7" t="s">
        <v>8</v>
      </c>
      <c r="C29" s="15"/>
      <c r="D29" s="16"/>
    </row>
    <row r="30" spans="1:4" s="2" customFormat="1" ht="14.25" x14ac:dyDescent="0.2">
      <c r="A30" s="6">
        <v>22</v>
      </c>
      <c r="B30" s="3" t="s">
        <v>94</v>
      </c>
      <c r="C30" s="129">
        <v>185854705</v>
      </c>
      <c r="D30" s="130"/>
    </row>
    <row r="31" spans="1:4" s="2" customFormat="1" ht="15.6" customHeight="1" x14ac:dyDescent="0.2">
      <c r="A31" s="6">
        <v>23</v>
      </c>
      <c r="B31" s="3" t="s">
        <v>95</v>
      </c>
      <c r="C31" s="74">
        <v>50874577.149999999</v>
      </c>
      <c r="D31" s="75"/>
    </row>
    <row r="32" spans="1:4" s="2" customFormat="1" ht="14.25" x14ac:dyDescent="0.2">
      <c r="A32" s="6">
        <v>24</v>
      </c>
      <c r="B32" s="3" t="s">
        <v>96</v>
      </c>
      <c r="C32" s="15"/>
      <c r="D32" s="16"/>
    </row>
    <row r="33" spans="1:6" s="2" customFormat="1" ht="15.6" customHeight="1" x14ac:dyDescent="0.2">
      <c r="A33" s="6">
        <v>25</v>
      </c>
      <c r="B33" s="3" t="s">
        <v>97</v>
      </c>
      <c r="C33" s="129">
        <v>185854705</v>
      </c>
      <c r="D33" s="130"/>
    </row>
    <row r="34" spans="1:6" s="2" customFormat="1" ht="15.6" customHeight="1" x14ac:dyDescent="0.2">
      <c r="A34" s="6">
        <v>26</v>
      </c>
      <c r="B34" s="3" t="s">
        <v>102</v>
      </c>
      <c r="C34" s="74">
        <v>0</v>
      </c>
      <c r="D34" s="75"/>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78" t="s">
        <v>21</v>
      </c>
      <c r="D38" s="79"/>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25">
        <v>929273.53</v>
      </c>
      <c r="D42" s="126"/>
    </row>
    <row r="43" spans="1:6" s="2" customFormat="1" ht="14.25" x14ac:dyDescent="0.2">
      <c r="A43" s="6">
        <v>34</v>
      </c>
      <c r="B43" s="3" t="s">
        <v>72</v>
      </c>
      <c r="C43" s="15"/>
      <c r="D43" s="16"/>
    </row>
    <row r="44" spans="1:6" ht="15.75" x14ac:dyDescent="0.25">
      <c r="A44" s="18"/>
      <c r="B44" s="19"/>
      <c r="C44" s="19"/>
      <c r="D44" s="19"/>
      <c r="E44" s="19"/>
      <c r="F44" s="19"/>
    </row>
    <row r="45" spans="1:6" x14ac:dyDescent="0.2">
      <c r="B45" s="19"/>
      <c r="C45" s="19"/>
      <c r="D45" s="19"/>
      <c r="E45" s="19"/>
      <c r="F45" s="19"/>
    </row>
    <row r="46" spans="1:6" x14ac:dyDescent="0.2">
      <c r="B46" s="19"/>
      <c r="C46" s="19"/>
      <c r="D46" s="19"/>
      <c r="E46" s="19"/>
      <c r="F46" s="19"/>
    </row>
    <row r="47" spans="1:6" x14ac:dyDescent="0.2">
      <c r="B47" s="19"/>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DBP TL 7</vt:lpstr>
      <vt:lpstr>DBP TL 5</vt:lpstr>
      <vt:lpstr>DBP TL 1</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'DBP TL 1'!Print_Area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'tl8'!Print_Area</vt:lpstr>
      <vt:lpstr>'tl9'!Print_Area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PC</cp:lastModifiedBy>
  <cp:lastPrinted>2023-02-23T00:50:33Z</cp:lastPrinted>
  <dcterms:created xsi:type="dcterms:W3CDTF">2015-02-09T01:51:31Z</dcterms:created>
  <dcterms:modified xsi:type="dcterms:W3CDTF">2023-02-23T00:51:52Z</dcterms:modified>
</cp:coreProperties>
</file>