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FDPP-3RD QUARTER 2022\"/>
    </mc:Choice>
  </mc:AlternateContent>
  <xr:revisionPtr revIDLastSave="0" documentId="13_ncr:1_{A425005E-686E-4DEF-B43D-01A379602F7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UNLIQUIDATED CA" sheetId="13" r:id="rId1"/>
    <sheet name="TRUSTFUND" sheetId="12" r:id="rId2"/>
    <sheet name="CASH FLOW" sheetId="11" r:id="rId3"/>
    <sheet name="SEF" sheetId="10" r:id="rId4"/>
    <sheet name="LDRRMF" sheetId="9" r:id="rId5"/>
    <sheet name="20%IRA" sheetId="8" r:id="rId6"/>
    <sheet name="2QTR" sheetId="7" state="hidden" r:id="rId7"/>
    <sheet name="1QTR" sheetId="5" state="hidden" r:id="rId8"/>
    <sheet name="Sheet1" sheetId="6" state="hidden" r:id="rId9"/>
  </sheets>
  <externalReferences>
    <externalReference r:id="rId10"/>
  </externalReferences>
  <definedNames>
    <definedName name="_xlnm.Print_Area" localSheetId="7">'1QTR'!$A$1:$J$246</definedName>
    <definedName name="_xlnm.Print_Area" localSheetId="5">'20%IRA'!$A$1:$I$33</definedName>
    <definedName name="_xlnm.Print_Area" localSheetId="6">'2QTR'!$A$1:$J$112</definedName>
    <definedName name="_xlnm.Print_Area" localSheetId="2">'CASH FLOW'!$A$1:$F$57</definedName>
    <definedName name="_xlnm.Print_Area" localSheetId="4">LDRRMF!$A$1:$G$80</definedName>
    <definedName name="_xlnm.Print_Area" localSheetId="0">'UNLIQUIDATED CA'!$A$1:$J$80</definedName>
    <definedName name="_xlnm.Print_Titles" localSheetId="7">'1QTR'!$8:$9</definedName>
    <definedName name="_xlnm.Print_Titles" localSheetId="5">'20%IRA'!$8:$9</definedName>
    <definedName name="_xlnm.Print_Titles" localSheetId="6">'2QTR'!$8:$9</definedName>
    <definedName name="_xlnm.Print_Titles" localSheetId="4">LDRRMF!$8:$11</definedName>
    <definedName name="_xlnm.Print_Titles" localSheetId="1">TRUSTFUND!$7:$8</definedName>
    <definedName name="_xlnm.Print_Titles" localSheetId="0">'UNLIQUIDATED CA'!$3:$10</definedName>
  </definedNames>
  <calcPr calcId="191029"/>
</workbook>
</file>

<file path=xl/calcChain.xml><?xml version="1.0" encoding="utf-8"?>
<calcChain xmlns="http://schemas.openxmlformats.org/spreadsheetml/2006/main">
  <c r="H54" i="13" l="1"/>
  <c r="J52" i="13"/>
  <c r="I52" i="13"/>
  <c r="H52" i="13"/>
  <c r="G52" i="13"/>
  <c r="F52" i="13"/>
  <c r="E52" i="13"/>
  <c r="E54" i="13" s="1"/>
  <c r="B52" i="13"/>
  <c r="J32" i="13"/>
  <c r="J54" i="13" s="1"/>
  <c r="I32" i="13"/>
  <c r="I54" i="13" s="1"/>
  <c r="H32" i="13"/>
  <c r="G32" i="13"/>
  <c r="G54" i="13" s="1"/>
  <c r="F32" i="13"/>
  <c r="F54" i="13" s="1"/>
  <c r="E32" i="13"/>
  <c r="B32" i="13"/>
  <c r="B54" i="13" s="1"/>
  <c r="G17" i="12" l="1"/>
  <c r="C17" i="12"/>
  <c r="I50" i="11"/>
  <c r="F45" i="11"/>
  <c r="F41" i="11"/>
  <c r="F46" i="11" s="1"/>
  <c r="F36" i="11"/>
  <c r="F30" i="11"/>
  <c r="F37" i="11" s="1"/>
  <c r="F20" i="11"/>
  <c r="F13" i="11"/>
  <c r="F21" i="11" s="1"/>
  <c r="F48" i="11" s="1"/>
  <c r="F50" i="11" s="1"/>
  <c r="I51" i="11" l="1"/>
  <c r="I36" i="10" l="1"/>
  <c r="I37" i="10" s="1"/>
  <c r="F71" i="9"/>
  <c r="F67" i="9"/>
  <c r="F69" i="9" s="1"/>
  <c r="E67" i="9"/>
  <c r="E69" i="9" s="1"/>
  <c r="D67" i="9"/>
  <c r="D69" i="9" s="1"/>
  <c r="C67" i="9"/>
  <c r="B67" i="9"/>
  <c r="G66" i="9"/>
  <c r="C66" i="9"/>
  <c r="F65" i="9"/>
  <c r="E65" i="9"/>
  <c r="D65" i="9"/>
  <c r="C65" i="9"/>
  <c r="G65" i="9" s="1"/>
  <c r="G67" i="9" s="1"/>
  <c r="F63" i="9"/>
  <c r="E63" i="9"/>
  <c r="D63" i="9"/>
  <c r="G63" i="9" s="1"/>
  <c r="F62" i="9"/>
  <c r="E62" i="9"/>
  <c r="D62" i="9"/>
  <c r="G62" i="9" s="1"/>
  <c r="G61" i="9"/>
  <c r="F61" i="9"/>
  <c r="E61" i="9"/>
  <c r="D61" i="9"/>
  <c r="B59" i="9"/>
  <c r="G58" i="9"/>
  <c r="G57" i="9"/>
  <c r="C56" i="9"/>
  <c r="C59" i="9" s="1"/>
  <c r="G59" i="9" s="1"/>
  <c r="G55" i="9"/>
  <c r="G54" i="9"/>
  <c r="G53" i="9"/>
  <c r="G52" i="9"/>
  <c r="G51" i="9"/>
  <c r="G50" i="9"/>
  <c r="G49" i="9"/>
  <c r="G48" i="9"/>
  <c r="G47" i="9"/>
  <c r="G46" i="9"/>
  <c r="G45" i="9"/>
  <c r="B42" i="9"/>
  <c r="B71" i="9" s="1"/>
  <c r="G41" i="9"/>
  <c r="G40" i="9"/>
  <c r="G39" i="9"/>
  <c r="C38" i="9"/>
  <c r="G38" i="9" s="1"/>
  <c r="G37" i="9"/>
  <c r="G36" i="9"/>
  <c r="G35" i="9"/>
  <c r="G34" i="9"/>
  <c r="C34" i="9"/>
  <c r="C33" i="9"/>
  <c r="G33" i="9" s="1"/>
  <c r="G32" i="9"/>
  <c r="C31" i="9"/>
  <c r="G31" i="9" s="1"/>
  <c r="G30" i="9"/>
  <c r="G29" i="9"/>
  <c r="G28" i="9"/>
  <c r="C27" i="9"/>
  <c r="C42" i="9" s="1"/>
  <c r="G26" i="9"/>
  <c r="G25" i="9"/>
  <c r="G24" i="9"/>
  <c r="F19" i="9"/>
  <c r="E19" i="9"/>
  <c r="E71" i="9" s="1"/>
  <c r="D19" i="9"/>
  <c r="D71" i="9" s="1"/>
  <c r="B19" i="9"/>
  <c r="G18" i="9"/>
  <c r="D17" i="9"/>
  <c r="G17" i="9" s="1"/>
  <c r="G16" i="9"/>
  <c r="C15" i="9"/>
  <c r="C19" i="9" s="1"/>
  <c r="G14" i="9"/>
  <c r="G13" i="9"/>
  <c r="C69" i="9" l="1"/>
  <c r="C71" i="9" s="1"/>
  <c r="B69" i="9"/>
  <c r="G15" i="9"/>
  <c r="G19" i="9" s="1"/>
  <c r="G56" i="9"/>
  <c r="G27" i="9"/>
  <c r="G42" i="9"/>
  <c r="G69" i="9" s="1"/>
  <c r="C16" i="8"/>
  <c r="G16" i="8" s="1"/>
  <c r="G22" i="8" s="1"/>
  <c r="G71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Pangasinan Accounting</author>
  </authors>
  <commentList>
    <comment ref="I11" authorId="0" shapeId="0" xr:uid="{1109AEF5-5C11-49B4-A5CE-7619E9BC4420}">
      <text>
        <r>
          <rPr>
            <b/>
            <sz val="9"/>
            <color indexed="81"/>
            <rFont val="Tahoma"/>
            <family val="2"/>
          </rPr>
          <t>Pangasinan Accounting: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Lenovo</author>
  </authors>
  <commentList>
    <comment ref="A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My 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Lenovo</author>
  </authors>
  <commentList>
    <comment ref="A8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My 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 Lenovo</author>
  </authors>
  <commentList>
    <comment ref="A1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My 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<sst xmlns="http://schemas.openxmlformats.org/spreadsheetml/2006/main" count="972" uniqueCount="512">
  <si>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</si>
  <si>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</si>
  <si>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</si>
  <si>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</si>
  <si>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</si>
  <si>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</si>
  <si>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</si>
  <si>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</si>
  <si>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</si>
  <si>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</si>
  <si>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</si>
  <si>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</si>
  <si>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Remarks</t>
  </si>
  <si>
    <t>Social Development</t>
  </si>
  <si>
    <t>Economic  Development</t>
  </si>
  <si>
    <t>Environmental  Development</t>
  </si>
  <si>
    <t>Livelihood Projects - Loans Granted to various Associations and MPC's</t>
  </si>
  <si>
    <t>Mangatarem</t>
  </si>
  <si>
    <t>Urdaneta City</t>
  </si>
  <si>
    <t>Pangasinan</t>
  </si>
  <si>
    <t>Lingayen</t>
  </si>
  <si>
    <t>Bayambang</t>
  </si>
  <si>
    <t>Laoac</t>
  </si>
  <si>
    <t>Sta. Barbara</t>
  </si>
  <si>
    <t>Asingan</t>
  </si>
  <si>
    <t>San Nicolas</t>
  </si>
  <si>
    <t>Rosales</t>
  </si>
  <si>
    <t>Mangaldan</t>
  </si>
  <si>
    <t>Pozorrubio</t>
  </si>
  <si>
    <t>Sison</t>
  </si>
  <si>
    <t>San Carlos City</t>
  </si>
  <si>
    <t>Dasol</t>
  </si>
  <si>
    <t>Mapandan</t>
  </si>
  <si>
    <t>Manaoag</t>
  </si>
  <si>
    <t>Agno</t>
  </si>
  <si>
    <t>Bautista</t>
  </si>
  <si>
    <t>San Quintin</t>
  </si>
  <si>
    <t>Villasis</t>
  </si>
  <si>
    <t>Binmaley</t>
  </si>
  <si>
    <t>Bugallon</t>
  </si>
  <si>
    <t>Bolinao</t>
  </si>
  <si>
    <t>Tayug</t>
  </si>
  <si>
    <t>Burgos</t>
  </si>
  <si>
    <t>Sual</t>
  </si>
  <si>
    <t>San Fabian</t>
  </si>
  <si>
    <t>San Manuel</t>
  </si>
  <si>
    <t>Bani</t>
  </si>
  <si>
    <t>Umingan</t>
  </si>
  <si>
    <t>Malasiqui</t>
  </si>
  <si>
    <t>Calasiao</t>
  </si>
  <si>
    <t>Balungao</t>
  </si>
  <si>
    <t>San Jacinto</t>
  </si>
  <si>
    <t>Mabini</t>
  </si>
  <si>
    <t>Anda</t>
  </si>
  <si>
    <t>Aguilar</t>
  </si>
  <si>
    <t>Basista</t>
  </si>
  <si>
    <t>Infanta</t>
  </si>
  <si>
    <t xml:space="preserve"> Concreting brgy. roads / pathwalk / fabrication / Installation of Solar Street Lights @ various barangays ,Laoac,Pangasinan </t>
  </si>
  <si>
    <t xml:space="preserve">Construction of Multi - Purpose Bldg. / Barangay Hall @ Brgy. Ketegan, Bautista,Pangasinan </t>
  </si>
  <si>
    <t xml:space="preserve">Construction / Installation of solar street lights @ various barangays ,Alcala,Pangasinan </t>
  </si>
  <si>
    <t xml:space="preserve">Construction / Installation of solar street lights and concreting of barangay roads @ various barangays , Mangaldan,Pangasinan </t>
  </si>
  <si>
    <t xml:space="preserve">Construction / Installation of solar street lights @ various barangays ,Urbiztondo,Pangasinan </t>
  </si>
  <si>
    <t xml:space="preserve">Concreting of pathwalk barangay road &amp; contsruction / installation of solar  street lights @ various barangays, Calasiao ,Pangasinan </t>
  </si>
  <si>
    <t xml:space="preserve">Concreting of pathwalk &amp; contsruction / installation of solar dryer &amp; Construction / installation of solar street lights @ various barangays, Malasiqui ,Pangasinan </t>
  </si>
  <si>
    <t xml:space="preserve">Construction / Installation of solar street lights &amp; concreting of brgy. roads @ various barangays , San Carlos City,Pangasinan </t>
  </si>
  <si>
    <t xml:space="preserve">Construction / Installation of solar street lights &amp; concreting of barangay roads / FMR @ various barangays ,Basista,Pangasinan </t>
  </si>
  <si>
    <t xml:space="preserve">Construction / Installation of solar street lights @ various barangays , Bugallon,Pangasinan </t>
  </si>
  <si>
    <t xml:space="preserve"> Construction / Installation of solar street lights @ various barangays , Bugallon,Pangasinan </t>
  </si>
  <si>
    <t xml:space="preserve">Construction / Installation of solar street lights @ various barangays , Sual,Pangasinan </t>
  </si>
  <si>
    <t xml:space="preserve">Construction / Installation of solar street lights @ various barangays , San Jacinto,Pangasinan </t>
  </si>
  <si>
    <t xml:space="preserve">Construction / Installation of solar street lights &amp; concreting of barangay road @ various barangays , San Manuel,Pangasinan </t>
  </si>
  <si>
    <t xml:space="preserve">Construction / Installation of solar street lights &amp; concreting of barangay roads@ Villasis,Pangasinan </t>
  </si>
  <si>
    <t xml:space="preserve">Construction / Installation of solar street lights &amp; concreting with Stone Masonry barangay road @ various barangays , San Nicolas,Pangasinan </t>
  </si>
  <si>
    <t xml:space="preserve">Construction / Installation of solar street lights @ various barangays , Mapandan,Pangasinan </t>
  </si>
  <si>
    <t xml:space="preserve">Construction / Installation of solar street light,concreting of pathwalk &amp; Construction of Solar Dryer @ various barangays , Malasiqui,Pangasinan </t>
  </si>
  <si>
    <t xml:space="preserve">Concreting of pathwalk &amp; barangay road, construction / installation of solar dryer &amp; Construction / installation of solar street lights @ various barangays, Mangatarem,Pangasinan </t>
  </si>
  <si>
    <t xml:space="preserve">Concreting of farm to market road &amp; construction / installation of solar street lights @ various barangays ,Sto. Mangatarem,Pangasinan </t>
  </si>
  <si>
    <t xml:space="preserve">Construction / Installation of solar street lights @ various barangays ,Mangatarem,Pangasinan </t>
  </si>
  <si>
    <t xml:space="preserve">Construction / Installation of solar street lights @ various barangays , San Fabian,Pangasinan </t>
  </si>
  <si>
    <t xml:space="preserve">Construction of covered court (gymnasium) at Brgy.Nagsaing,Calasiao,Pangasinan </t>
  </si>
  <si>
    <t xml:space="preserve">Concreting of shoulder / brgy. road &amp; construction / installation of solar street lights @ various brgys. , Agno,Pangasinan </t>
  </si>
  <si>
    <t xml:space="preserve">Construction / Installation of solar street light,concreting of brgy. road / shoulder &amp; Construction of Solar Dryer @ various barangays , San Carlos City,Pangasinan </t>
  </si>
  <si>
    <t xml:space="preserve">Concreting of farm to market road / Brgy. Road &amp; Construction / installation of solar street lights @ various barangays ,Agno,Pangasinan </t>
  </si>
  <si>
    <t xml:space="preserve">Concreting of pathwalk &amp; contsruction / installation of solar street lights @ various barangays, Binmaley ,Pangasinan </t>
  </si>
  <si>
    <t xml:space="preserve">Construction / Installation of solar street lights @ various barangays ,San Fabian,Pangasinan </t>
  </si>
  <si>
    <t xml:space="preserve">Concreting of pathwalk &amp; farm to market road, Construction / installation of solar lights @ various barangays, Mangatarem,Pangasinan </t>
  </si>
  <si>
    <t xml:space="preserve">Construction / Installation of solar street lights &amp; concreting of pathwalk @ various barangays ,Mangatarem,Pangasinan </t>
  </si>
  <si>
    <t xml:space="preserve">Concreting of pathwalk &amp; barangay road &amp; Construction / installation of solar lights @ various barangays, Lingayen,Pangasinan </t>
  </si>
  <si>
    <t xml:space="preserve">Concreting of barangay road &amp; Construction / installation ofsolar lights @ various barangays, Binmaley ,Pangasinan </t>
  </si>
  <si>
    <t xml:space="preserve">Construction / Installation of solar street lights @ various barangays ,Balungao,Pangasinan </t>
  </si>
  <si>
    <t xml:space="preserve">Construction / Installation of solar street lights @ various barangays , Alcala,Pangasinan </t>
  </si>
  <si>
    <t xml:space="preserve">Construction / Installation of solar street lights &amp; Constructionof Comfort Room. Covered Court &amp; Drainage @ various barangays ,San Carlos City,Pangasinan </t>
  </si>
  <si>
    <t xml:space="preserve">Construction / Installation of solar street lights &amp; concreting of pathwalk / brgy. road / farm to market road @ various barangays ,San Fabian,Pangasinan </t>
  </si>
  <si>
    <t xml:space="preserve">Concreting of pathwalk barangay road &amp; contsruction of solar dryer &amp; Construction / installation of solar street lights @ various barangays, Malasiqui ,Pangasinan </t>
  </si>
  <si>
    <t xml:space="preserve">Concreting of barangay roads / pathwalks &amp; Construction / Installation of Solar Street Lights @ various barangays ,Lingayen,Pangasinan </t>
  </si>
  <si>
    <t xml:space="preserve">Construction / Installation of solar street lights @ various barangays ,San Carlos City,Pangasinan </t>
  </si>
  <si>
    <t xml:space="preserve">Construction / Installation of solar street lights @ various barangays , Villasis,Pangasinan </t>
  </si>
  <si>
    <t xml:space="preserve">Concreting of pathwalk &amp; barangay road &amp; Construction / installation of solar street lights @ various barangays, Binmaley,Pangasinan </t>
  </si>
  <si>
    <t xml:space="preserve">Construction / Installation of solar street lights, rehabilitation of drainage canal &amp; concreting of pathwalk @ various barangays , San Carlos City,Pangasinan </t>
  </si>
  <si>
    <t xml:space="preserve">Construction / Installation of solar street lights &amp; concreting of brgy. road @ various barangays ,San Carlos City,Pangasinan </t>
  </si>
  <si>
    <t xml:space="preserve">Construction / Installation of solar street lights , Construction of Solar Dryer &amp; concreting of barangay roads@ various barangays,San Carlos City,Pangasinan </t>
  </si>
  <si>
    <t xml:space="preserve">Construction / Installation of solar street lights &amp; concreting of barangay road @ various barangays , Lingayen,Pangasinan </t>
  </si>
  <si>
    <t xml:space="preserve">Construction / Installation of solar street lights @ various barangays , Balungao,Pangasinan </t>
  </si>
  <si>
    <t xml:space="preserve">Concreting of barangay road &amp; Construction / installation of solar lights @ various barangays,Malasiqui ,Pangasinan </t>
  </si>
  <si>
    <t xml:space="preserve">Construction / Installation of solar street lights &amp; concreting of pathwalk @ various barangays , Binmaley,Pangasinan </t>
  </si>
  <si>
    <t xml:space="preserve"> Construction / Installation of solar street lights &amp; concreting of barangay road @ various barangays , Mabini,Pangasinan </t>
  </si>
  <si>
    <t xml:space="preserve">Concreting of barangay road and installation of solar street lights @ various barangays , Mabini,Pangasinan </t>
  </si>
  <si>
    <t xml:space="preserve">Construction / Installation of solar street lights &amp; Concreting with stone masonry of brgy. roads @ various barangays , San Nicolas,Pangasinan </t>
  </si>
  <si>
    <t xml:space="preserve">Construction / Installation of solar street lights &amp; concreting of pathwalk / farm to market road @ various barangays , Binalonan,Pangasinan </t>
  </si>
  <si>
    <t xml:space="preserve"> Construction / Installation of solar dryer &amp; concreting of barangay road pathwalk / farm to market road @ various barangays , Mangatarem,Pangasinan </t>
  </si>
  <si>
    <t xml:space="preserve">Construction / Installation of solar street lights &amp; concreting of farm to market road/ pathwalk @ Mangatarem,Pangasinan </t>
  </si>
  <si>
    <t xml:space="preserve">Construction of bleachers / Solar dryer, Construction / Installation of Solar Street Lights &amp; Concreting of Brgy. Road @ various barangays,Umingan,Pangasinan </t>
  </si>
  <si>
    <t xml:space="preserve">Construction / Installation of solar street lights &amp; concreting of pathwalk / barangay road @ various barangays ,Lingayen,Pangasinan </t>
  </si>
  <si>
    <t xml:space="preserve">Concreting of barangay road / bridge approach slab, Construction of Solar Dryer &amp; Construction / installation of solar lights @ various barangays, San Carlos City ,Pangasinan </t>
  </si>
  <si>
    <t xml:space="preserve">Construction / Installation of solar street lights &amp; Concreting of Pathwalk @ various barangays , San Fabian,Pangasinan </t>
  </si>
  <si>
    <t xml:space="preserve">Concreting of barangay road / pathwalk &amp; Construction / installation of solar lights @ various barangays,Malasiqui ,Pangasinan </t>
  </si>
  <si>
    <t xml:space="preserve">Construction / Installation of solar street lights &amp; Concreting of farm to market road @ various barangays , Mangatarem,Pangasinan </t>
  </si>
  <si>
    <t xml:space="preserve">Construction / Installation of solar street lights &amp; concreting of pathwalk &amp; construction of roofing of bleacher @ various barangays , Bayambang,Pangasinan </t>
  </si>
  <si>
    <t xml:space="preserve"> Construction / Installation of solar street lights &amp; Concreting of Pathwalk @ various barangays , Malasiqui,Pangasinan </t>
  </si>
  <si>
    <t xml:space="preserve">Concreting of Pathwalk  and construction and installation of solar street lights @ various barangays , Malasiqui,Pangasinan </t>
  </si>
  <si>
    <t xml:space="preserve">Concreting of Pathwalk and construction/installation of solar street light @ various barangays , Malasiqui,Pangasinan </t>
  </si>
  <si>
    <t xml:space="preserve">Construction / Installation of solar street lights &amp; Concreting of Pathwalk and Gravelling of Road @ various barangays , Urbiztondo ,Pangasinan </t>
  </si>
  <si>
    <t xml:space="preserve">Construction / Installation of solar street lights &amp; Concreting of Pathwalk / Brgy. Roads @ various barangays , San Quintin,Pangasinan </t>
  </si>
  <si>
    <t>Construction of Solar Dryer, Concreting of Farm to Market Road &amp; Construction / Installation of solar street lights @ various barangays Mangatarem, Pangasinan</t>
  </si>
  <si>
    <t xml:space="preserve">Construction / Installation of solar street lights &amp; Concreting of Pathwalk @ various barangays , Sta. Barbara ,Pangasinan </t>
  </si>
  <si>
    <t xml:space="preserve">Construction / Installation of solar street lights @ various barangay road barangays , Manaoag ,Pangasinan </t>
  </si>
  <si>
    <t xml:space="preserve">Concreting of barangay road &amp; Construction / Installation of solar street lights @ various barangays , Infanta ,Pangasinan </t>
  </si>
  <si>
    <t xml:space="preserve">Construction / Installation of solar street lights @ various barangays , Mapandan ,Pangasinan </t>
  </si>
  <si>
    <t xml:space="preserve">Construction of Solar Dryer, Concreting of brgy. road / pathwalk &amp; Construction / Installation of solar street lights @ various barangays,Manaoag,Pangasinan </t>
  </si>
  <si>
    <t xml:space="preserve">Construction / Installation of solar street lights @ various barangays , Binalonan,Pangasinan </t>
  </si>
  <si>
    <t xml:space="preserve">Construction / Installation of solar street lights @ various barangays , Mangaldan ,Pangasinan </t>
  </si>
  <si>
    <t xml:space="preserve">Construction / Installation of solar street lights &amp; concreting of barangay road &amp; construction of solar dryer @ various barangays , San Carlos City,Pangasinan </t>
  </si>
  <si>
    <t xml:space="preserve">Concreting of Barangay Road /Pathwalk &amp; Construction / Installation of solar street lights @ various barangays , Calasiao ,Pangasinan </t>
  </si>
  <si>
    <t xml:space="preserve">Concreting of Pathwalk &amp; Construction / Installation of solar street lights @ various barangays , Calasiao ,Pangasinan </t>
  </si>
  <si>
    <t xml:space="preserve">Concreting of pathwalk , Fabrication of 2 units board ring with post stand , Const'n of 2 units brgy. outpost &amp; Construction / installation of solar  street lights @ various barangays, Mangaldan,Pangasinan </t>
  </si>
  <si>
    <t xml:space="preserve">Concreting of barangay road &amp; Construction / Installation of solar street lights @ various barangays , Binmaley ,Pangasinan </t>
  </si>
  <si>
    <t xml:space="preserve">Concreting of Pathwalk / barangay roads &amp; Construction / Installation of solar street lights @ various barangays , Binmaley ,Pangasinan </t>
  </si>
  <si>
    <t xml:space="preserve">Concreting of barangay road &amp; Construction / Installation of solar street lights @ various barangays , Lingayen ,Pangasinan </t>
  </si>
  <si>
    <t xml:space="preserve">Construction / Installation of solar street lights &amp; Construction of slope protection stone masonry &amp; Concreting of pathwalk @ various barangays , Tayug ,Pangasinan </t>
  </si>
  <si>
    <t xml:space="preserve">Replacement of day care center , construction of perimeter fence , construction / installation of solar street lights &amp; concreting of pathwalk @ various barangays,Calasiao,Pangasinan </t>
  </si>
  <si>
    <t xml:space="preserve">Concreting of farm to market road / pathwalk &amp; Construction / installation of solar lights @ various barangays, Mangatarem ,Pangasinan </t>
  </si>
  <si>
    <t xml:space="preserve">Construction / Installation of solar street lights &amp; concreting of barangay road &amp; rehabilitation of drainage canal @ various barangays , San Carlos City,Pangasinan </t>
  </si>
  <si>
    <t xml:space="preserve">Concreting of farm to market road / pathwalk / Solar Dryer &amp; Construction / installation of solar street lights @ various barangays, San Fabian ,Pangasinan </t>
  </si>
  <si>
    <t>Concreting of Pathwalks/ FMR road, Prov'l. road and Construction of 2 storey Barangay Hall at various barangays, Asingan</t>
  </si>
  <si>
    <t xml:space="preserve">Constructions / Installation of Solar Street lights, Constructions of Drainage Canal / Health Center &amp; Concerting of Pathways of Various Barangays Manaog ,Pangasinan </t>
  </si>
  <si>
    <t xml:space="preserve">Constructions/ Installations of Solar Street lights @ variousBarangays , Villasis Pangasinan </t>
  </si>
  <si>
    <t xml:space="preserve">Construction / Installation of solar Street Lights @ various barangays , Urdaneta City. Pangasinan </t>
  </si>
  <si>
    <t xml:space="preserve">Construction / Installation of solar Street Lights and Completion of Barangay Hall @ various barangays , Sison . Pangasinan </t>
  </si>
  <si>
    <t xml:space="preserve">Construction / Installation of solar Street Lights &amp; Construction of Roofing of Covered Court @ various Barangays Bayambang, Pangasinan </t>
  </si>
  <si>
    <t xml:space="preserve">Concreting of Brgy Roads &amp; Constructions / Installation of Solar Street Lights @ various Barangays, Natividad, Pangasinan </t>
  </si>
  <si>
    <t xml:space="preserve">Construction of Solar Dryer / Roofing of Covered Court ,Concreting of Brgy. Road &amp; Constructions / installation of Solar Street Lights @ Various Barangays, Umingan Pangasinan </t>
  </si>
  <si>
    <t xml:space="preserve">Concreting of Pathwalk &amp; Construction / Installations of Solar lights @ various Barangays Malasiqui , Pangasinan </t>
  </si>
  <si>
    <t xml:space="preserve">Constructions/ Installations of Solar Street lights Concreting of Pathwalk &amp; Constructions of Covered Court ( Gymnasium) @ various Barangays, Bayambang, Pangasinan </t>
  </si>
  <si>
    <t xml:space="preserve">Constructions of Solar Dryer/ Roofing of Covered court, Construction/ Installations of Solar Street Lights &amp; Concreting of Brgy Road @ Various barangays , Umingan Pangasinan </t>
  </si>
  <si>
    <t xml:space="preserve">Concreting of Brgy. Road &amp; Construction/ Installation of Solar Street Lights @ various Barangays , Lingayen Pangasinan </t>
  </si>
  <si>
    <t xml:space="preserve">Concreting of Pathwalk / Farm to Market Road &amp; Construction / Installations of Solar Street Lights @ various barangays, Mangatarem Pangasinan </t>
  </si>
  <si>
    <t>Construction of solar dryer/Concreting of pathwalk FMR and Construction/Installation of solar street lights @ various barangays, Mangtarem, Pangasinan</t>
  </si>
  <si>
    <t xml:space="preserve">Construction/ Installation of Solar Street lights @ various Barangay of, Balungao Pangasinan </t>
  </si>
  <si>
    <t xml:space="preserve">Concreting of Brgy. Roads Shoulder &amp; Constructionf Solar Dryer &amp; Construction/ installation of solar Street Lights @ various brgy. San Carlos City, Pangasinan </t>
  </si>
  <si>
    <t xml:space="preserve">Constructions of Solar Dryer, Concreting of Brgy. Road &amp; Construction/ Installations of Solar Street Lights @ various Barangay, Malasiqui Pangasinan </t>
  </si>
  <si>
    <t xml:space="preserve">Concreting of Pathwalk / Brgy.  Road &amp; Constructions / Installation of Solar street Lights @ various barangays, Tayug , Pangasinan </t>
  </si>
  <si>
    <t xml:space="preserve">Construction/Installation of Solar Street Lights Concreting of brgy. Road / Pathwalk @ various barangay, Sta Barbara , Pangasinan </t>
  </si>
  <si>
    <t>Payment of 15, 000 bags of cement to be given to 6th District of the province</t>
  </si>
  <si>
    <t xml:space="preserve"> Payment of 10,000 bags of cement to be given to different barangays in the province</t>
  </si>
  <si>
    <t>Payment of 15,000 bags of cement to be given to different barangays in the province</t>
  </si>
  <si>
    <t>Payment of 15,000 bags of cement to be given to 1st, 2nd and 3rd District of the province</t>
  </si>
  <si>
    <t>Payment of 15,000 bags of cement to be given to 4th and 5th District of the province</t>
  </si>
  <si>
    <t>Payment of 15,000 bags cement to be given to various barangays within 6th District</t>
  </si>
  <si>
    <t>Payment of 15,000 bags cement to be given within 1st, 2nd and 3rd District.</t>
  </si>
  <si>
    <t>Payment of 15,000 bags of cement to be given to various barangays within the province</t>
  </si>
  <si>
    <t>Construction/Installation of Solar Street Lights and Concreting of farm to market road/barangay road at various barangay, Agno</t>
  </si>
  <si>
    <t>Concreting of pathwalks/farm to market road and construction/installation of Solar Street Lights at various barangays in Aguilar</t>
  </si>
  <si>
    <t>Construction/Installation of Solar Street Lights at various barangays, Bugallon</t>
  </si>
  <si>
    <t>Concreting of pathwalks/ barangay road/ farm to market road and construction/installation of Solar Street Lights at various barangays, Mangatarem</t>
  </si>
  <si>
    <t>Concreting of farm to market road and construction/installation of Solar Street Lights at various barangays, Mangatarem</t>
  </si>
  <si>
    <t>Construction/Installation of Solar Street Lights at various barangays, San Carlos City</t>
  </si>
  <si>
    <t>Construction/Installation of Solar Street Lights of Contreting of barangay road/ farm to market road at various barangays,  San Fabian</t>
  </si>
  <si>
    <t>PR# 0946 (02/11/22) - Construction/Installation of Solar Street Lights at various barangays, Asingan</t>
  </si>
  <si>
    <t>Construction/Installation of Solar Street Lights at various barangays, Asingan</t>
  </si>
  <si>
    <t>Construction/Installation of Solar Street Lights at various barangays, Balungao</t>
  </si>
  <si>
    <t>Construction/Installation of Solar Street Lights at various barangays, San Manuel</t>
  </si>
  <si>
    <t>Construction/Installation of Solar Street Lights at various barangays, San Quintin</t>
  </si>
  <si>
    <t>Construction/Installation of Solar Street Lights, Concreting of pathwalks, contruction of drainage canal and completion of barangay hall at various barangays, Sta. Barbara</t>
  </si>
  <si>
    <t>Construction/Installation of Solar Street Lights at various barangays, Urdaneta City</t>
  </si>
  <si>
    <t>Construction/Installation of Solar Street Lights at various barangays, Rosales</t>
  </si>
  <si>
    <t>10,000 bags cement given to various barangays in the province</t>
  </si>
  <si>
    <t>Conversion of Admin Office Into EENT Bldg@ Pangasinan Provincial Hospital San Carlos City Pangasinan</t>
  </si>
  <si>
    <t>Supply and Installation of Solar Street Lights @ Umingan, Pangasinan</t>
  </si>
  <si>
    <t xml:space="preserve"> Installation of fire protection system (FDAS, Sprinkles and Cistern) at 2-Storey Rehabilitation and Administrative Blidg. at PPH</t>
  </si>
  <si>
    <t>Installation of fire protection system (FDAS, Sprinkles and Cistern) at 2-Storey Rehabilitation and Administrative Blidg. at PPH</t>
  </si>
  <si>
    <t>Construction of comfort room for processing facility at Barangay Poblacion, Sual</t>
  </si>
  <si>
    <t>Construction of comfort room for processing facility at OPAG san Quintin, Pangasinan</t>
  </si>
  <si>
    <t>Rehabilitation of capitol Resort Hotel Driving Range Shed @capitol Compound Lingayen Pangasinan</t>
  </si>
  <si>
    <t>PR#0163 1/14/22 - Improvement of roof deck and parapet walls at Sison Auditorium, Capitol Comp.</t>
  </si>
  <si>
    <t>PR# 0129 1/14/22 - Reapair Maintenance/ Pallative Repair of various Provincial Buildings</t>
  </si>
  <si>
    <t>PR# 0348 1/24/22 - Construction/Installation of 9 units Solar St. Lights at Barangay Lapalo, San Manuel</t>
  </si>
  <si>
    <t>PR# 0349 1/24/22 - Construction of multi-purpose Covered Court Phase I at Barangay Nalsian Norte, Malasiqui</t>
  </si>
  <si>
    <t>PR# 0335 1/24/22 - Construction of barangay road with Slope Protection, Concreting of Pathwalks and Construction of Solar Dryer at varous barangays, Bani</t>
  </si>
  <si>
    <t>PR# 0308 1/24/22 - Prev. Maintenance/Pallative Repair at Capitol Building, Lingayen</t>
  </si>
  <si>
    <t>PR# 0356 1/24/22 - Improvement of Manaoag Comm. Hospital at Manaoag</t>
  </si>
  <si>
    <t>PR# 0316 1/24/22 -  Prev. Maintenance/Pallative Repair at Capitol Building, Lingayen</t>
  </si>
  <si>
    <t>PR# 0508 1/28/22 - Construction/Installation of Solar St. Lights at various barangays, Malasiqui</t>
  </si>
  <si>
    <t>PR# 0357 1/24/22 - Repair/Improvement of Wharf at Barangay Carot, Anda</t>
  </si>
  <si>
    <t>PR# 0358 1/24/22 - Prev. Maintenance/Pallative Repair at Pago, OPVET, Barangay Babonot, Dasol</t>
  </si>
  <si>
    <t>PR# 0039 1/4/22 - Construction of Covered Court Shed for Ecologiacal Solid Waste Management at Lingayen</t>
  </si>
  <si>
    <t>PR# 0397 1/26/22 - Construction/ Installation of Solar St. Lights at various barangays, Sison</t>
  </si>
  <si>
    <t>PR# 0396 1/26/22 - Construction/Installation of Solar St. Lights at various barangays, Pozorrubio</t>
  </si>
  <si>
    <t>PR# 0508 1/28/22 - Construction/Installation of Solar St. Lights at various barangays, Sison</t>
  </si>
  <si>
    <t>PR# 0506 1/28/22 - Construction/Installation of Solar St. Lights at various barangays, Urdaneta City</t>
  </si>
  <si>
    <t>PR# 0488 1/28/22 - Construction/Installation of Solar St. Lights at various barangays, Burgos</t>
  </si>
  <si>
    <t>PR# 0467 1/26/22 - Construction of Roofing and Covered Court/ Bleacher , Construction/Installation of Solar St. Lights and Concreting of Pathwalk at various barangays, Bayambang</t>
  </si>
  <si>
    <t>PR# 0510 1/28/22 - Construction/Installation of Solar St. Lights at various barangays, Tayug</t>
  </si>
  <si>
    <t>PR# 0509 1/28/22 - Construction/ Installation of Solar St. Lights and Repair/Improvement of Multi Purpose Hall at Barangay Panacol, Aguilar</t>
  </si>
  <si>
    <t>PR# 0464 1/26/22 - Construction/Extension of Barangay Hall/ Installation of Solar St. Lights at various barangays, Manaoag</t>
  </si>
  <si>
    <t>PR# 0491 1/28/22 - Construction/Installation of Solar St. Lights, Construction of Solar Dryer and Concreting of barangay road at various barangays, San Carlos City</t>
  </si>
  <si>
    <t>PR# 0504 1/28/22 - Construction/Installation of Solar St. Lights at various barangays, Sual</t>
  </si>
  <si>
    <t>PR# 0493 1/28/22 - Concreting of barangay road and Construction/Installation of Solar St. Lights at various barangays, Malasiqui</t>
  </si>
  <si>
    <t>PR# 0499 1/28/22 - Construction/ Installation of Solar St, Lights and Concreting of Pathwalks barangay roads at various barangays, San Quintin</t>
  </si>
  <si>
    <t>PR# 0471 1/26/22 - Completion of 2 Storey Multi-Purpose Hall, Construction/Installation of Solar St. Lights and Constructiomn of Multi-Purpose Covered Court Stage at various barangays, Malasiqui</t>
  </si>
  <si>
    <t>Concreting of Barangay Roads/ FMR at various barangays, Basista</t>
  </si>
  <si>
    <t>Concreting of Barangay Roads/ Pathwalks at various barangays, San Nicolas</t>
  </si>
  <si>
    <t>Concreting of Barangay Roads/Pathwalks at various barangays, Dasol</t>
  </si>
  <si>
    <t>Construction/Concreting of barangay road/pathwalks with slope protection at various barangays, San Nicolas</t>
  </si>
  <si>
    <t>Concreting of barangay road at Calsib, Aguilar</t>
  </si>
  <si>
    <t>Proposed widening of Sagpat Bridge at San Manuel</t>
  </si>
  <si>
    <t>Concreting of barangay roads at various barangays, Mabini</t>
  </si>
  <si>
    <t>Concreting of barangay roads @ various barangays,Infanta,Pangasinan</t>
  </si>
  <si>
    <t>Concreting / Gravelling of various Barangay Roads @ Dasol,Pangasinan</t>
  </si>
  <si>
    <t>Construction of drainage canal / concreting with Stone Masonry of barangay roads @ various barangays,San Nicolas,Pangasinan</t>
  </si>
  <si>
    <t>Repair/Rehabilitation of various roads and bridges</t>
  </si>
  <si>
    <t>Concreting of pathwalk &amp; rehabilitation of drainage canal @ various barangays,San Carlos City,Pangasinan</t>
  </si>
  <si>
    <t>Asphalting/Blocktopping of various barangays, Asingan</t>
  </si>
  <si>
    <t xml:space="preserve"> Asphalting of barangay road at Barangay Macalong, Anda</t>
  </si>
  <si>
    <t>Blocktopping of barangay road at Barangay Labuan, San Quintin</t>
  </si>
  <si>
    <t>Blocktopping of barangay road at various barangays, Sison and Pozorrubio</t>
  </si>
  <si>
    <t>Concreting of barangay roads/pathwalks at various barangays, Dasol</t>
  </si>
  <si>
    <t>Asphalting of PPH compound, San Carlos City</t>
  </si>
  <si>
    <t>Blocktopping of barangay road at Barangay Bayaoas, Aguilar</t>
  </si>
  <si>
    <t>Blocktopping of barangay road at Barangay Patayak, Sta. Barbara</t>
  </si>
  <si>
    <t>Concreting of Pathwalks at barangay Imbo, Anda</t>
  </si>
  <si>
    <t>Blocktopping of barangay road at Barangay Balangobong, Lingayen</t>
  </si>
  <si>
    <t>Upgrading of Poblacion - Bacquioen Road @ Sual</t>
  </si>
  <si>
    <t>Proposed reconstruction of Cawacalan Bridge @ Balungao</t>
  </si>
  <si>
    <t>Backfilling at Barangay Bacnar, San Carlos City</t>
  </si>
  <si>
    <t>Asphalting of road going to wharf at Barangay Carot, Anda</t>
  </si>
  <si>
    <t>Blocktopping of Barangay Roads @ Mangaldan</t>
  </si>
  <si>
    <t>Blocktopping of Provincial/Barangay Road at various barangays, Malasiqui</t>
  </si>
  <si>
    <t>Asphalting of road at Barangay Dolaoan, Anda</t>
  </si>
  <si>
    <t>Blocktopping of barangay road at various barangays, Binmaley</t>
  </si>
  <si>
    <t>Concreting of pathwalk/farm to market road at various barangays, Aguilar</t>
  </si>
  <si>
    <t>Blocktopping of Brgy. Road @ Brgy. Nagkaysa,San Nicolas,Pangasinan</t>
  </si>
  <si>
    <t xml:space="preserve"> 312 units waterpump and engine set to be awarded to various farmers and Fisherfolks Assoc. in support to the Food Production component of ABIG Pangasinan</t>
  </si>
  <si>
    <t>10 units axial pump with engine to be awarded to various Farmers and Fisherfolks Assoc. in Pangasinan in support to Food Production component of ABIG Pangasinan</t>
  </si>
  <si>
    <t>Various materials to be used in fabrication of outrigger of fishing boats in coastal areas of Pangasinan</t>
  </si>
  <si>
    <t>Various fruit tree seedlings to be distributed to various vegetable grower association, farmers association and etc. who are beneficiaries of Abig Pangasinan Karaban Program of the provincial government</t>
  </si>
  <si>
    <t>Rice Processing Complex (RPC) Water System at Barangay Tebag, Sta. Barbara</t>
  </si>
  <si>
    <t>Conjstruction of 5 units Artesian Well at Barangay Botigue, Laoac</t>
  </si>
  <si>
    <t>Construction of 3 units Artesian Well at barangay Potolan, Binmaley</t>
  </si>
  <si>
    <t>Drilling of 1 unit Point Source and Construction of water system at Provincial Waste Management Building, Pob. Bugallon</t>
  </si>
  <si>
    <t>Drilling of 1 unit  Point Source and Construction of Water System at Mat. Recovery Facility and Hazardous Waste Building, Bugallon</t>
  </si>
  <si>
    <t>Construction of 5 units Shallow Well at barangay Bayoyong, Basista</t>
  </si>
  <si>
    <t>Construction of 2 units Artesian Well at barangay Osiem, Mangaldan</t>
  </si>
  <si>
    <t>Drilling/Construction of 1 unit Well Source with Water System at Mangatarem District Hospital</t>
  </si>
  <si>
    <t>Drilling / Construction of one (1) unit point source and replacement of stainless steel tank @ hemodialysis building,Alaminos City,Pangasinan</t>
  </si>
  <si>
    <t>Alcala</t>
  </si>
  <si>
    <t>Urbiztondo</t>
  </si>
  <si>
    <t>Binalonan</t>
  </si>
  <si>
    <t>Urdaneta</t>
  </si>
  <si>
    <t>San Carlos</t>
  </si>
  <si>
    <t>Sison/Pozorrubio</t>
  </si>
  <si>
    <t>Alaminos</t>
  </si>
  <si>
    <t>Planning materials to be used in propagation and production of multi-species mangrove seedling at Provincial Mangrove Information Center and Nursery, Bolinao Field Station in Arnedo Bolinao,Pangasinan</t>
  </si>
  <si>
    <t>Kasoy seeds (matured) to be used for propagation and production of fruit tree seedlings and forest tree seedlings at PAgO Bolinao Field Station in Arnedo,Bolinao,Pangasinan</t>
  </si>
  <si>
    <t>FOR THE 1ST QUARTER, CY 2022</t>
  </si>
  <si>
    <t>FOR THE 2nd QUARTER, CY 2022</t>
  </si>
  <si>
    <t>Repair retrofitting of bridge at San Carlos City</t>
  </si>
  <si>
    <t xml:space="preserve"> Asphalting of barangay road at Barangay Macalaeng, Anda</t>
  </si>
  <si>
    <t>Various fruit tee Seedling for reforestation Program of the Province of Pangasinan</t>
  </si>
  <si>
    <t>Amortization of Principal and Interest on Loan to the LBP</t>
  </si>
  <si>
    <t xml:space="preserve">Calasiao </t>
  </si>
  <si>
    <t xml:space="preserve">Malasiqui </t>
  </si>
  <si>
    <t xml:space="preserve">Binmaley </t>
  </si>
  <si>
    <t>Fabian</t>
  </si>
  <si>
    <t>barangay</t>
  </si>
  <si>
    <t xml:space="preserve"> San Jacinto</t>
  </si>
  <si>
    <t>FMR @ various barangays ,Basista</t>
  </si>
  <si>
    <t>Road &amp; Construction / installation of solar street lights @ various barangays ,Agno</t>
  </si>
  <si>
    <t>Construction of Solar Dryer &amp; concreting of barangay roads@ various barangays,San Carlos City</t>
  </si>
  <si>
    <t>Barbara</t>
  </si>
  <si>
    <t>Urdaneta City. Pangasinan</t>
  </si>
  <si>
    <t>Installation of Solar Street Lights @ various barangays ,Lingayen</t>
  </si>
  <si>
    <t xml:space="preserve">Sta Barbara </t>
  </si>
  <si>
    <t xml:space="preserve">Constructions / Installation of Solar Street lights, Constructions of Drainage Canal / Health Center &amp; Concerting of Pathways of Various Barangays Manaoag ,Pangasinan </t>
  </si>
  <si>
    <t>San Anda</t>
  </si>
  <si>
    <t>San Aguilar</t>
  </si>
  <si>
    <t>Improvement of roof deck and parapet walls at Sison Auditorium, Capitol Comp.</t>
  </si>
  <si>
    <t>Construction/Installation of 9 units Solar St. Lights at Barangay Lapalo, San Manuel</t>
  </si>
  <si>
    <t>Construction/Installation of Solar St. Lights at various barangays, Urdaneta City</t>
  </si>
  <si>
    <t xml:space="preserve"> Construction/ Installation of Solar St, Lights and Concreting of Pathwalks barangay roads at various barangays, San Quintin</t>
  </si>
  <si>
    <t>Province of Pangasinan</t>
  </si>
  <si>
    <t>FOR THE 3rd QUARTER, CY 2022</t>
  </si>
  <si>
    <t>TOTAL</t>
  </si>
  <si>
    <t>MARLON C. OPERAÑA</t>
  </si>
  <si>
    <t>Provincial Accountant</t>
  </si>
  <si>
    <t>HON. RAMON V. GUICO III</t>
  </si>
  <si>
    <t xml:space="preserve">               Governor</t>
  </si>
  <si>
    <t>FDP Form 8 - Local Disaster Risk Reduction and Management Fund Utilization</t>
  </si>
  <si>
    <t>(COA Form)</t>
  </si>
  <si>
    <t>LOCAL DISASTER RISK REDUCTION AND MANAGEMENT FUND UTILIZATION</t>
  </si>
  <si>
    <t>As of September 2022</t>
  </si>
  <si>
    <t>LDRRMF</t>
  </si>
  <si>
    <t>Particulars</t>
  </si>
  <si>
    <t>Quick Response Fund (QRF)</t>
  </si>
  <si>
    <t>Mitigation Fund</t>
  </si>
  <si>
    <t>NDRRMF</t>
  </si>
  <si>
    <t>From Other LGUs</t>
  </si>
  <si>
    <t>From Other Sources</t>
  </si>
  <si>
    <t>Total</t>
  </si>
  <si>
    <t>A. Sources of Funds:</t>
  </si>
  <si>
    <t>Current Appropriation</t>
  </si>
  <si>
    <t>Continuing Appropriation</t>
  </si>
  <si>
    <t>Previous Year's Appropriation transferred to the Special Trust Fund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</si>
  <si>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>(Trust Fund)</t>
    </r>
  </si>
  <si>
    <t>Transfers/Grants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</si>
  <si>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(Trust Fund)</t>
    </r>
  </si>
  <si>
    <t>Total Funds Available</t>
  </si>
  <si>
    <t>B. Utilization</t>
  </si>
  <si>
    <t>LDRRMF (General Fund)</t>
  </si>
  <si>
    <t>Food Supplies</t>
  </si>
  <si>
    <t>Office Supplies</t>
  </si>
  <si>
    <t>Disaster Response &amp; Rescue Equipment</t>
  </si>
  <si>
    <t>Other Maintenance and Operating Expenses</t>
  </si>
  <si>
    <t>IT Equipment &amp; Software</t>
  </si>
  <si>
    <t>Other Machinery and Equipment</t>
  </si>
  <si>
    <t>Communication Equipment</t>
  </si>
  <si>
    <t>Gasoline, Oil, Lubricants</t>
  </si>
  <si>
    <t>Drugs and Medicines</t>
  </si>
  <si>
    <t>Repair &amp; Maintenance-Machinery &amp; Equipment</t>
  </si>
  <si>
    <t>Repair &amp; Maintenance-Motor Vehicles</t>
  </si>
  <si>
    <t>Office Equipment</t>
  </si>
  <si>
    <t>Medical Equipment</t>
  </si>
  <si>
    <t>Furnitures &amp; Fixtures</t>
  </si>
  <si>
    <t>Other Structures</t>
  </si>
  <si>
    <r>
      <t xml:space="preserve">Repair/Rehabilitation of Public Infrastructures, Roads, Highways and Bridges, etc.               </t>
    </r>
    <r>
      <rPr>
        <i/>
        <sz val="14"/>
        <rFont val="Calibri"/>
        <family val="2"/>
        <scheme val="minor"/>
      </rPr>
      <t xml:space="preserve">        (Trust Fund)</t>
    </r>
  </si>
  <si>
    <r>
      <t xml:space="preserve">Repair &amp; Maintenance - Building &amp; Other Structures               </t>
    </r>
    <r>
      <rPr>
        <i/>
        <sz val="14"/>
        <rFont val="Calibri"/>
        <family val="2"/>
        <scheme val="minor"/>
      </rPr>
      <t>(Trust Fund)</t>
    </r>
  </si>
  <si>
    <t xml:space="preserve">         </t>
  </si>
  <si>
    <r>
      <t xml:space="preserve">Bank Charges                    </t>
    </r>
    <r>
      <rPr>
        <i/>
        <sz val="14"/>
        <rFont val="Calibri"/>
        <family val="2"/>
        <scheme val="minor"/>
      </rPr>
      <t>(Trust Fund)</t>
    </r>
  </si>
  <si>
    <t xml:space="preserve"> (GF) SUB-TOTAL</t>
  </si>
  <si>
    <t>LDRRMF (Continuing)</t>
  </si>
  <si>
    <t>Info. &amp; Comm. Tech.</t>
  </si>
  <si>
    <t>Comm. Equipment</t>
  </si>
  <si>
    <t>Disaster Response</t>
  </si>
  <si>
    <t>Other Supplies and Materials Invtry.</t>
  </si>
  <si>
    <t>IT Equipment and Software</t>
  </si>
  <si>
    <t>Other Transportation Equipment</t>
  </si>
  <si>
    <t>Watercrafts</t>
  </si>
  <si>
    <t>Motor Vehicles</t>
  </si>
  <si>
    <t>Other Maintenance &amp; Operating Exp</t>
  </si>
  <si>
    <t>CIP- Infrastructure Assets</t>
  </si>
  <si>
    <t>(Continuing) SUB-TOTAL</t>
  </si>
  <si>
    <t>LDRRMF (Trust Fund)</t>
  </si>
  <si>
    <t xml:space="preserve">COVID-19 Related Expenses </t>
  </si>
  <si>
    <t>(TF) SUB-TOTAL</t>
  </si>
  <si>
    <t>Total Utilization                                        (GF, Continuing &amp; TF)</t>
  </si>
  <si>
    <t>Unutilized Balance</t>
  </si>
  <si>
    <t>I hereby certify that I have reviewed the contents and hereby attest to the veracity and correctness of the data or information contained in this document.</t>
  </si>
  <si>
    <t>FDP Form 11 - SEF Utilization</t>
  </si>
  <si>
    <t>(SEF Budget Accountability Form No. 1)</t>
  </si>
  <si>
    <t>REPORT OF SEF UTILIZATION</t>
  </si>
  <si>
    <t>For the Quarter Ending September 30, 2022</t>
  </si>
  <si>
    <t xml:space="preserve">Province/City Municipality 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</si>
  <si>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</si>
  <si>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</si>
  <si>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</si>
  <si>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</si>
  <si>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</si>
  <si>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</si>
  <si>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</si>
  <si>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</si>
  <si>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</si>
  <si>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</si>
  <si>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</si>
  <si>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</si>
  <si>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</si>
  <si>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</si>
  <si>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>PROVINCE OF PANGASINAN</t>
  </si>
  <si>
    <t>GENERAL FUND</t>
  </si>
  <si>
    <t>Statement of Cash Flows</t>
  </si>
  <si>
    <t>For the Month-Ended September 30,2022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</si>
  <si>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</si>
  <si>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</si>
  <si>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</si>
  <si>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</si>
  <si>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</si>
  <si>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</si>
  <si>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</si>
  <si>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</si>
  <si>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</si>
  <si>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</si>
  <si>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</si>
  <si>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</si>
  <si>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</si>
  <si>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</si>
  <si>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</si>
  <si>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</si>
  <si>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</si>
  <si>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</si>
  <si>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 Equipment</t>
  </si>
  <si>
    <t>Proceeds from the refund of  Property, Plant and Equipment</t>
  </si>
  <si>
    <t>Proceeds from Insurance Claim</t>
  </si>
  <si>
    <t>Proceeds from Sale of Biological Assets</t>
  </si>
  <si>
    <t>Collection of Principal on Loans to other Entities</t>
  </si>
  <si>
    <t>Purchase / Construction of Investment Property</t>
  </si>
  <si>
    <t>Purchase  / Construction of Property, Plant and Equipment</t>
  </si>
  <si>
    <t>Purchase of Bearer Biological Assets</t>
  </si>
  <si>
    <t>Grant of Loans</t>
  </si>
  <si>
    <t>Net Cash Flows from Investing Activities</t>
  </si>
  <si>
    <t>Cash Flows from Financing Activities:</t>
  </si>
  <si>
    <t>Proceeds from Loans</t>
  </si>
  <si>
    <t>Payment of Long-Term Liabilities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</si>
  <si>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</si>
  <si>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</si>
  <si>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</si>
  <si>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</si>
  <si>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Balance -July 1,2022</t>
  </si>
  <si>
    <t>Cash Balance-July 31,2022</t>
  </si>
  <si>
    <t xml:space="preserve">Certified Correct: </t>
  </si>
  <si>
    <t>FDP Form 6 - Trust Fund Utilization</t>
  </si>
  <si>
    <t>CONSOLIDATED QUARTERLY REPORT ON GOVERNMENT PROJECTS, PROGRAMS or ACTIVITIES</t>
  </si>
  <si>
    <t>FOR THE JULY - SEPTEMBER  , CY 2022</t>
  </si>
  <si>
    <r>
      <t xml:space="preserve">Province : </t>
    </r>
    <r>
      <rPr>
        <b/>
        <u/>
        <sz val="1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</si>
  <si>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</si>
  <si>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</si>
  <si>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</si>
  <si>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</si>
  <si>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</si>
  <si>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</si>
  <si>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</si>
  <si>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</si>
  <si>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</si>
  <si>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FDP Form 12- Unliquidated Cash Advances</t>
  </si>
  <si>
    <t>UNLIQUIDATED CASH ADVANCES</t>
  </si>
  <si>
    <t>As of September 30, 2022</t>
  </si>
  <si>
    <t xml:space="preserve">Province, City or Municipality: </t>
  </si>
  <si>
    <t>PANGASINAN</t>
  </si>
  <si>
    <t>Name of Debtor
 (in alphabetical order)</t>
  </si>
  <si>
    <t xml:space="preserve">Amount Balance 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</si>
  <si>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</si>
  <si>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</si>
  <si>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</si>
  <si>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</si>
  <si>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</si>
  <si>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</si>
  <si>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</si>
  <si>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</si>
  <si>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</si>
  <si>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</si>
  <si>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</si>
  <si>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Advances for Officers and Employees</t>
  </si>
  <si>
    <t>Evelyn Dismaya</t>
  </si>
  <si>
    <t>5/30/2022</t>
  </si>
  <si>
    <t>Replenishment Of Cash Advance ; Registration &amp; Accomodation In Attendance To The Alswdopi Silver Jubilee-25Th Lswdos National Social Welfare &amp; Development Forum And General Assembly</t>
  </si>
  <si>
    <t>Faerie Angelique Vinluan</t>
  </si>
  <si>
    <t>Johann Dominique Damian</t>
  </si>
  <si>
    <t>Rocell Dizon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</si>
  <si>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</si>
  <si>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</si>
  <si>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</si>
  <si>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</si>
  <si>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</si>
  <si>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</si>
  <si>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</si>
  <si>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</si>
  <si>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</si>
  <si>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</si>
  <si>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</si>
  <si>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</si>
  <si>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</si>
  <si>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</si>
  <si>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</si>
  <si>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</si>
  <si>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>Advances to Special Disbursing</t>
  </si>
  <si>
    <t>JOSEPHINE BONIFACIO</t>
  </si>
  <si>
    <t>9/23/2022</t>
  </si>
  <si>
    <t>To Defray Expenses For The Meals &amp; Snacks, Misc/Food Station Of Peso In The Conduct Of Fish Deboning Skills Training Oct 6-7 And Productivity &amp; Stress Management Seminar Oct 10 Lingayen</t>
  </si>
  <si>
    <t>CHRISTINE JOY SANTOS</t>
  </si>
  <si>
    <t>9/15/2022</t>
  </si>
  <si>
    <t>Cash Advance For Early Maternal, Newborn Care And Lactation Management Training Sept 2022 At Bayambang District Hosp.</t>
  </si>
  <si>
    <t>ANNABEL TERRADO ROQUE</t>
  </si>
  <si>
    <t>9/13/2022</t>
  </si>
  <si>
    <t>Cash Advance Re: Remilling Of  Nfa Rice</t>
  </si>
  <si>
    <t>NELY PIOQUINTO</t>
  </si>
  <si>
    <t>To Cash Advance To Defray Expenses For The Participation To The 33Rd Philippine Travel Mart On Sept 29-Oct 3 2022 Held At Smx Convention Center Mall Of Asia</t>
  </si>
  <si>
    <t>RHODORA AMISTAD</t>
  </si>
  <si>
    <t>To Cash Advance For Various Expenses To Be Incurred In The Conduct Of 150 2Nd Surveillance Audit Of The Lingayen District Hosp. Schedule On Sept 12-13 2022</t>
  </si>
  <si>
    <t>MELICIO PATAGUE III</t>
  </si>
  <si>
    <t>To Cash Advance Miscellaneous Expenses For Batang Pinoy Youth Games 2022 Sept 10-11 2022</t>
  </si>
  <si>
    <t>EDWIN SISON</t>
  </si>
  <si>
    <t xml:space="preserve">To Cash Advance To Be Used In Pymt Of Annual Registration Fees Of Various Motor Vehicles </t>
  </si>
  <si>
    <t>WILFREDA VICENTE</t>
  </si>
  <si>
    <t>8/31/2022</t>
  </si>
  <si>
    <t>To Cash Advance To Defray Expenses For The Meals &amp; Sncaks, Miscellaneous For Use Of Peso In The Conduct Of Special Job Fiars Sept 2 In Binalonan And Baymabnag Pangasinan Sept 16 2022 , And Sept 19 2022</t>
  </si>
  <si>
    <t>CHRISTINA ALCANTARA</t>
  </si>
  <si>
    <t>To Cash Advance For Cash Prizes For The Worls Suicide Prevention Day</t>
  </si>
  <si>
    <t>MELODY CLAIRE SISON</t>
  </si>
  <si>
    <t>To Cash Advance To Defray Expenses For Tipping Fees To Be Incurred For The Disposal Of Garbage To Metro Clrak</t>
  </si>
  <si>
    <t xml:space="preserve">To Cahs Advance For Certification Stage 2 Audit </t>
  </si>
  <si>
    <t>Cash Advance For Iso 9002:2015 Certification Stage 1 Audit</t>
  </si>
  <si>
    <t>Rodolfo M. Cortez</t>
  </si>
  <si>
    <t>06/20/1996</t>
  </si>
  <si>
    <t>04/10/1997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</si>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</sst>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₱&quot;* #,##0.00_);_(&quot;₱&quot;* \(#,##0.00\);_(&quot;₱&quot;* &quot;-&quot;??_);_(@_)"/>
    <numFmt numFmtId="166" formatCode="_(\P* #,##0.00_);_(\P* \(#,##0.00\);_(&quot;$&quot;* &quot;-&quot;??_);_(@_)"/>
    <numFmt numFmtId="167" formatCode="_(\P* #,##0.00_);_(* \(#,##0.00\);_(* &quot;-&quot;??_);_(@_)"/>
    <numFmt numFmtId="168" formatCode="0.000%"/>
    <numFmt numFmtId="169" formatCode="mm/dd/yy;@"/>
    <numFmt numFmtId="170" formatCode="mm/dd/yyyy;@"/>
    <numFmt numFmtId="171" formatCode="_(\P* #,##0.00_);_(&quot;$&quot;* \(#,##0.00\);_(&quot;$&quot;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Arial Narrow"/>
      <family val="2"/>
    </font>
    <font>
      <sz val="11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i/>
      <sz val="14"/>
      <name val="Calibri"/>
      <family val="2"/>
      <scheme val="minor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i/>
      <sz val="11"/>
      <name val="Times New Roman"/>
      <family val="1"/>
    </font>
    <font>
      <sz val="10"/>
      <color theme="1"/>
      <name val="Calibri"/>
      <family val="2"/>
      <scheme val="minor"/>
    </font>
    <font>
      <sz val="9"/>
      <name val="Arial"/>
      <family val="2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39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vertical="center"/>
    </xf>
    <xf numFmtId="9" fontId="4" fillId="0" borderId="2" xfId="1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1" applyFont="1" applyBorder="1" applyAlignment="1">
      <alignment vertical="center"/>
    </xf>
    <xf numFmtId="164" fontId="4" fillId="0" borderId="4" xfId="1" applyFont="1" applyBorder="1" applyAlignment="1">
      <alignment horizontal="center" vertical="center" wrapText="1"/>
    </xf>
    <xf numFmtId="0" fontId="5" fillId="0" borderId="2" xfId="0" applyFont="1" applyBorder="1"/>
    <xf numFmtId="9" fontId="6" fillId="0" borderId="2" xfId="2" applyNumberFormat="1" applyFont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 wrapText="1"/>
    </xf>
    <xf numFmtId="164" fontId="6" fillId="2" borderId="2" xfId="2" applyNumberFormat="1" applyFont="1" applyFill="1" applyBorder="1" applyAlignment="1">
      <alignment vertical="center"/>
    </xf>
    <xf numFmtId="164" fontId="6" fillId="0" borderId="1" xfId="2" applyNumberFormat="1" applyFont="1" applyBorder="1" applyAlignment="1">
      <alignment vertical="center"/>
    </xf>
    <xf numFmtId="9" fontId="6" fillId="0" borderId="7" xfId="2" applyNumberFormat="1" applyFont="1" applyBorder="1" applyAlignment="1">
      <alignment horizontal="center" vertical="center"/>
    </xf>
    <xf numFmtId="164" fontId="6" fillId="2" borderId="7" xfId="2" applyNumberFormat="1" applyFont="1" applyFill="1" applyBorder="1" applyAlignment="1">
      <alignment vertical="center"/>
    </xf>
    <xf numFmtId="0" fontId="6" fillId="0" borderId="0" xfId="4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4" fontId="0" fillId="0" borderId="1" xfId="1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164" fontId="0" fillId="0" borderId="4" xfId="1" applyFont="1" applyFill="1" applyBorder="1" applyAlignment="1">
      <alignment vertical="center"/>
    </xf>
    <xf numFmtId="0" fontId="7" fillId="0" borderId="1" xfId="4" applyFont="1" applyFill="1" applyBorder="1" applyAlignment="1">
      <alignment vertical="center" wrapText="1"/>
    </xf>
    <xf numFmtId="164" fontId="3" fillId="0" borderId="0" xfId="1" applyFont="1"/>
    <xf numFmtId="0" fontId="4" fillId="0" borderId="7" xfId="0" applyFont="1" applyBorder="1" applyAlignment="1">
      <alignment horizontal="center" vertical="center" wrapText="1"/>
    </xf>
    <xf numFmtId="164" fontId="7" fillId="0" borderId="1" xfId="1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164" fontId="3" fillId="0" borderId="6" xfId="1" applyFont="1" applyBorder="1"/>
    <xf numFmtId="164" fontId="3" fillId="0" borderId="1" xfId="1" applyFont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164" fontId="4" fillId="0" borderId="4" xfId="1" applyFont="1" applyFill="1" applyBorder="1" applyAlignment="1">
      <alignment vertical="center"/>
    </xf>
    <xf numFmtId="0" fontId="3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44" fontId="0" fillId="0" borderId="8" xfId="1" applyNumberFormat="1" applyFont="1" applyFill="1" applyBorder="1" applyAlignment="1">
      <alignment vertical="center"/>
    </xf>
    <xf numFmtId="164" fontId="4" fillId="0" borderId="7" xfId="1" applyFont="1" applyBorder="1" applyAlignment="1">
      <alignment horizontal="center" vertical="center" wrapText="1"/>
    </xf>
    <xf numFmtId="164" fontId="3" fillId="0" borderId="1" xfId="1" applyFont="1" applyBorder="1"/>
    <xf numFmtId="9" fontId="6" fillId="0" borderId="2" xfId="2" applyNumberFormat="1" applyFont="1" applyFill="1" applyBorder="1" applyAlignment="1">
      <alignment horizontal="center" vertical="center"/>
    </xf>
    <xf numFmtId="164" fontId="6" fillId="0" borderId="2" xfId="2" applyNumberFormat="1" applyFont="1" applyFill="1" applyBorder="1" applyAlignment="1">
      <alignment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9" fontId="6" fillId="0" borderId="7" xfId="2" applyNumberFormat="1" applyFont="1" applyFill="1" applyBorder="1" applyAlignment="1">
      <alignment horizontal="center" vertical="center"/>
    </xf>
    <xf numFmtId="164" fontId="6" fillId="0" borderId="7" xfId="2" applyNumberFormat="1" applyFont="1" applyFill="1" applyBorder="1" applyAlignment="1">
      <alignment vertical="center"/>
    </xf>
    <xf numFmtId="0" fontId="3" fillId="0" borderId="1" xfId="0" applyFont="1" applyBorder="1"/>
    <xf numFmtId="164" fontId="4" fillId="0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4" fillId="0" borderId="4" xfId="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10" fillId="2" borderId="7" xfId="2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vertical="center" wrapText="1"/>
    </xf>
    <xf numFmtId="0" fontId="3" fillId="0" borderId="4" xfId="0" applyFont="1" applyBorder="1"/>
    <xf numFmtId="0" fontId="11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3" fillId="0" borderId="10" xfId="1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164" fontId="12" fillId="0" borderId="10" xfId="0" applyNumberFormat="1" applyFont="1" applyBorder="1"/>
    <xf numFmtId="0" fontId="3" fillId="0" borderId="11" xfId="0" applyFont="1" applyBorder="1"/>
    <xf numFmtId="0" fontId="5" fillId="0" borderId="18" xfId="0" applyFont="1" applyBorder="1"/>
    <xf numFmtId="0" fontId="0" fillId="0" borderId="19" xfId="0" applyFill="1" applyBorder="1" applyAlignment="1">
      <alignment vertical="center" wrapText="1"/>
    </xf>
    <xf numFmtId="14" fontId="6" fillId="0" borderId="20" xfId="2" applyNumberFormat="1" applyFont="1" applyBorder="1" applyAlignment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14" fontId="6" fillId="0" borderId="20" xfId="2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164" fontId="4" fillId="0" borderId="20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2" xfId="0" applyFont="1" applyBorder="1"/>
    <xf numFmtId="0" fontId="5" fillId="0" borderId="23" xfId="0" applyFont="1" applyBorder="1"/>
    <xf numFmtId="0" fontId="3" fillId="0" borderId="24" xfId="0" applyFont="1" applyBorder="1"/>
    <xf numFmtId="164" fontId="3" fillId="0" borderId="24" xfId="1" applyFont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8" xfId="0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/>
    <xf numFmtId="164" fontId="14" fillId="0" borderId="0" xfId="1" applyFont="1"/>
    <xf numFmtId="0" fontId="14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 applyAlignment="1"/>
    <xf numFmtId="0" fontId="15" fillId="0" borderId="0" xfId="0" applyFont="1"/>
    <xf numFmtId="0" fontId="3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4" fillId="0" borderId="0" xfId="0" applyFont="1"/>
    <xf numFmtId="0" fontId="17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4" fontId="18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164" fontId="17" fillId="0" borderId="1" xfId="1" applyFont="1" applyFill="1" applyBorder="1" applyAlignment="1">
      <alignment vertical="center"/>
    </xf>
    <xf numFmtId="164" fontId="17" fillId="0" borderId="4" xfId="0" applyNumberFormat="1" applyFont="1" applyBorder="1" applyAlignment="1">
      <alignment vertical="center"/>
    </xf>
    <xf numFmtId="164" fontId="17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164" fontId="26" fillId="0" borderId="1" xfId="1" applyFont="1" applyFill="1" applyBorder="1" applyAlignment="1">
      <alignment vertical="center"/>
    </xf>
    <xf numFmtId="164" fontId="27" fillId="0" borderId="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164" fontId="17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43" fontId="18" fillId="0" borderId="1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4" fontId="18" fillId="0" borderId="4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vertical="center"/>
    </xf>
    <xf numFmtId="0" fontId="26" fillId="0" borderId="30" xfId="0" applyFont="1" applyBorder="1" applyAlignment="1">
      <alignment vertical="center" wrapText="1"/>
    </xf>
    <xf numFmtId="164" fontId="26" fillId="0" borderId="30" xfId="0" applyNumberFormat="1" applyFont="1" applyBorder="1" applyAlignment="1">
      <alignment vertical="center"/>
    </xf>
    <xf numFmtId="164" fontId="27" fillId="0" borderId="30" xfId="0" applyNumberFormat="1" applyFont="1" applyBorder="1" applyAlignment="1">
      <alignment vertical="center"/>
    </xf>
    <xf numFmtId="0" fontId="1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9" fillId="0" borderId="0" xfId="0" applyFont="1"/>
    <xf numFmtId="0" fontId="31" fillId="0" borderId="0" xfId="0" applyFont="1"/>
    <xf numFmtId="0" fontId="33" fillId="0" borderId="0" xfId="0" applyFont="1" applyAlignment="1">
      <alignment vertical="center"/>
    </xf>
    <xf numFmtId="0" fontId="32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/>
    <xf numFmtId="0" fontId="34" fillId="0" borderId="0" xfId="0" applyFont="1"/>
    <xf numFmtId="165" fontId="3" fillId="0" borderId="0" xfId="0" quotePrefix="1" applyNumberFormat="1" applyFont="1"/>
    <xf numFmtId="4" fontId="3" fillId="0" borderId="24" xfId="0" quotePrefix="1" applyNumberFormat="1" applyFont="1" applyBorder="1" applyAlignment="1">
      <alignment horizontal="center"/>
    </xf>
    <xf numFmtId="165" fontId="3" fillId="0" borderId="24" xfId="1" quotePrefix="1" applyNumberFormat="1" applyFont="1" applyBorder="1"/>
    <xf numFmtId="165" fontId="12" fillId="0" borderId="32" xfId="1" applyNumberFormat="1" applyFont="1" applyBorder="1"/>
    <xf numFmtId="166" fontId="3" fillId="0" borderId="0" xfId="1" applyNumberFormat="1" applyFont="1" applyBorder="1"/>
    <xf numFmtId="0" fontId="35" fillId="0" borderId="0" xfId="0" applyFont="1"/>
    <xf numFmtId="0" fontId="36" fillId="0" borderId="0" xfId="8" applyFont="1"/>
    <xf numFmtId="0" fontId="37" fillId="0" borderId="0" xfId="8" applyFont="1"/>
    <xf numFmtId="15" fontId="36" fillId="0" borderId="0" xfId="8" applyNumberFormat="1" applyFont="1"/>
    <xf numFmtId="15" fontId="37" fillId="0" borderId="0" xfId="8" applyNumberFormat="1" applyFont="1"/>
    <xf numFmtId="0" fontId="37" fillId="0" borderId="0" xfId="8" applyFont="1" applyAlignment="1">
      <alignment horizontal="center"/>
    </xf>
    <xf numFmtId="164" fontId="37" fillId="0" borderId="0" xfId="9" applyFont="1"/>
    <xf numFmtId="0" fontId="38" fillId="0" borderId="0" xfId="8" applyFont="1"/>
    <xf numFmtId="165" fontId="39" fillId="0" borderId="0" xfId="10" applyNumberFormat="1" applyFont="1" applyFill="1" applyBorder="1"/>
    <xf numFmtId="43" fontId="39" fillId="0" borderId="0" xfId="11" applyNumberFormat="1" applyFont="1" applyFill="1" applyBorder="1"/>
    <xf numFmtId="164" fontId="39" fillId="0" borderId="0" xfId="11" applyFont="1" applyFill="1" applyBorder="1"/>
    <xf numFmtId="164" fontId="37" fillId="0" borderId="24" xfId="9" applyFont="1" applyBorder="1"/>
    <xf numFmtId="164" fontId="36" fillId="0" borderId="6" xfId="9" applyFont="1" applyBorder="1"/>
    <xf numFmtId="164" fontId="39" fillId="0" borderId="0" xfId="1" applyFont="1"/>
    <xf numFmtId="164" fontId="37" fillId="0" borderId="0" xfId="1" applyFont="1"/>
    <xf numFmtId="165" fontId="36" fillId="0" borderId="6" xfId="9" applyNumberFormat="1" applyFont="1" applyBorder="1"/>
    <xf numFmtId="164" fontId="36" fillId="0" borderId="0" xfId="9" applyFont="1"/>
    <xf numFmtId="164" fontId="37" fillId="0" borderId="0" xfId="8" applyNumberFormat="1" applyFont="1"/>
    <xf numFmtId="0" fontId="37" fillId="0" borderId="0" xfId="8" applyFont="1" applyAlignment="1">
      <alignment wrapText="1"/>
    </xf>
    <xf numFmtId="0" fontId="39" fillId="0" borderId="0" xfId="12" applyFont="1"/>
    <xf numFmtId="164" fontId="40" fillId="0" borderId="0" xfId="10" applyFont="1" applyFill="1" applyBorder="1" applyAlignment="1">
      <alignment horizontal="center"/>
    </xf>
    <xf numFmtId="164" fontId="41" fillId="0" borderId="0" xfId="9" applyFont="1"/>
    <xf numFmtId="43" fontId="37" fillId="0" borderId="0" xfId="9" applyNumberFormat="1" applyFont="1"/>
    <xf numFmtId="43" fontId="37" fillId="0" borderId="0" xfId="0" applyNumberFormat="1" applyFont="1"/>
    <xf numFmtId="165" fontId="36" fillId="0" borderId="0" xfId="9" applyNumberFormat="1" applyFont="1"/>
    <xf numFmtId="0" fontId="37" fillId="0" borderId="0" xfId="9" applyNumberFormat="1" applyFont="1"/>
    <xf numFmtId="165" fontId="36" fillId="0" borderId="32" xfId="9" applyNumberFormat="1" applyFont="1" applyBorder="1"/>
    <xf numFmtId="167" fontId="36" fillId="0" borderId="0" xfId="9" applyNumberFormat="1" applyFont="1" applyBorder="1"/>
    <xf numFmtId="164" fontId="42" fillId="0" borderId="0" xfId="1" applyFont="1" applyFill="1"/>
    <xf numFmtId="164" fontId="36" fillId="0" borderId="0" xfId="1" applyFont="1"/>
    <xf numFmtId="0" fontId="43" fillId="0" borderId="0" xfId="0" applyFont="1"/>
    <xf numFmtId="0" fontId="39" fillId="0" borderId="0" xfId="0" applyFont="1"/>
    <xf numFmtId="164" fontId="39" fillId="0" borderId="0" xfId="1" applyFont="1" applyFill="1"/>
    <xf numFmtId="10" fontId="39" fillId="0" borderId="0" xfId="0" applyNumberFormat="1" applyFont="1" applyAlignment="1">
      <alignment horizontal="center"/>
    </xf>
    <xf numFmtId="164" fontId="43" fillId="0" borderId="0" xfId="1" applyFont="1" applyFill="1"/>
    <xf numFmtId="10" fontId="43" fillId="0" borderId="0" xfId="0" applyNumberFormat="1" applyFont="1" applyAlignment="1">
      <alignment horizontal="center"/>
    </xf>
    <xf numFmtId="0" fontId="45" fillId="0" borderId="0" xfId="0" applyFont="1"/>
    <xf numFmtId="0" fontId="42" fillId="0" borderId="0" xfId="0" applyFont="1" applyAlignment="1">
      <alignment vertical="center"/>
    </xf>
    <xf numFmtId="10" fontId="46" fillId="0" borderId="1" xfId="0" applyNumberFormat="1" applyFont="1" applyBorder="1" applyAlignment="1">
      <alignment horizontal="center" vertical="center" wrapText="1"/>
    </xf>
    <xf numFmtId="164" fontId="46" fillId="0" borderId="1" xfId="1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center" vertical="center" wrapText="1"/>
    </xf>
    <xf numFmtId="164" fontId="43" fillId="0" borderId="5" xfId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168" fontId="43" fillId="0" borderId="1" xfId="0" applyNumberFormat="1" applyFont="1" applyBorder="1" applyAlignment="1">
      <alignment horizontal="center" vertical="center" wrapText="1"/>
    </xf>
    <xf numFmtId="164" fontId="43" fillId="0" borderId="1" xfId="1" applyFont="1" applyFill="1" applyBorder="1" applyAlignment="1">
      <alignment horizontal="center" vertical="center" wrapText="1"/>
    </xf>
    <xf numFmtId="164" fontId="4" fillId="0" borderId="0" xfId="1" applyFont="1" applyFill="1" applyAlignment="1">
      <alignment horizontal="right"/>
    </xf>
    <xf numFmtId="0" fontId="47" fillId="0" borderId="5" xfId="0" applyFont="1" applyBorder="1" applyAlignment="1">
      <alignment horizontal="left" vertical="center" wrapText="1"/>
    </xf>
    <xf numFmtId="0" fontId="47" fillId="0" borderId="5" xfId="0" applyFont="1" applyBorder="1" applyAlignment="1">
      <alignment horizontal="center" vertical="center" wrapText="1"/>
    </xf>
    <xf numFmtId="164" fontId="47" fillId="0" borderId="5" xfId="1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168" fontId="47" fillId="0" borderId="1" xfId="0" applyNumberFormat="1" applyFont="1" applyBorder="1" applyAlignment="1">
      <alignment horizontal="center" vertical="center" wrapText="1"/>
    </xf>
    <xf numFmtId="164" fontId="47" fillId="0" borderId="1" xfId="1" applyFont="1" applyFill="1" applyBorder="1" applyAlignment="1">
      <alignment horizontal="center" vertical="center" wrapText="1"/>
    </xf>
    <xf numFmtId="164" fontId="48" fillId="0" borderId="1" xfId="1" applyFont="1" applyBorder="1" applyAlignment="1">
      <alignment vertical="center"/>
    </xf>
    <xf numFmtId="10" fontId="43" fillId="0" borderId="1" xfId="0" applyNumberFormat="1" applyFont="1" applyBorder="1" applyAlignment="1">
      <alignment horizontal="center" vertical="center" wrapText="1"/>
    </xf>
    <xf numFmtId="164" fontId="48" fillId="0" borderId="0" xfId="1" applyFont="1" applyBorder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164" fontId="46" fillId="0" borderId="1" xfId="1" applyFont="1" applyFill="1" applyBorder="1" applyAlignment="1">
      <alignment vertical="center"/>
    </xf>
    <xf numFmtId="0" fontId="46" fillId="0" borderId="1" xfId="0" applyFont="1" applyBorder="1" applyAlignment="1">
      <alignment vertical="center"/>
    </xf>
    <xf numFmtId="10" fontId="46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3" fillId="0" borderId="0" xfId="0" applyFont="1" applyAlignment="1">
      <alignment horizontal="left" vertical="top" wrapText="1"/>
    </xf>
    <xf numFmtId="0" fontId="43" fillId="0" borderId="0" xfId="0" applyFont="1" applyAlignment="1">
      <alignment vertical="top" wrapText="1"/>
    </xf>
    <xf numFmtId="0" fontId="49" fillId="0" borderId="0" xfId="0" applyFont="1"/>
    <xf numFmtId="10" fontId="49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0" fillId="0" borderId="0" xfId="0" applyAlignment="1">
      <alignment horizontal="left"/>
    </xf>
    <xf numFmtId="164" fontId="3" fillId="0" borderId="0" xfId="1" applyFont="1" applyAlignment="1">
      <alignment horizontal="right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left" wrapText="1"/>
    </xf>
    <xf numFmtId="164" fontId="52" fillId="0" borderId="0" xfId="1" applyFont="1"/>
    <xf numFmtId="0" fontId="52" fillId="0" borderId="0" xfId="0" applyFont="1"/>
    <xf numFmtId="0" fontId="52" fillId="0" borderId="0" xfId="0" applyFont="1" applyAlignment="1">
      <alignment horizontal="left"/>
    </xf>
    <xf numFmtId="0" fontId="3" fillId="0" borderId="37" xfId="0" applyFont="1" applyBorder="1" applyAlignment="1">
      <alignment horizontal="left"/>
    </xf>
    <xf numFmtId="164" fontId="3" fillId="0" borderId="0" xfId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164" fontId="3" fillId="0" borderId="0" xfId="1" applyFont="1" applyBorder="1"/>
    <xf numFmtId="0" fontId="3" fillId="0" borderId="38" xfId="0" applyFont="1" applyBorder="1"/>
    <xf numFmtId="0" fontId="12" fillId="0" borderId="0" xfId="0" applyFont="1" applyAlignment="1">
      <alignment horizontal="right"/>
    </xf>
    <xf numFmtId="0" fontId="52" fillId="0" borderId="39" xfId="0" applyFont="1" applyBorder="1" applyAlignment="1">
      <alignment horizontal="left"/>
    </xf>
    <xf numFmtId="164" fontId="3" fillId="0" borderId="40" xfId="1" applyFont="1" applyBorder="1" applyAlignment="1">
      <alignment horizontal="right"/>
    </xf>
    <xf numFmtId="0" fontId="52" fillId="0" borderId="40" xfId="0" applyFont="1" applyBorder="1" applyAlignment="1">
      <alignment horizontal="center"/>
    </xf>
    <xf numFmtId="0" fontId="52" fillId="0" borderId="40" xfId="0" applyFont="1" applyBorder="1" applyAlignment="1">
      <alignment horizontal="left" wrapText="1"/>
    </xf>
    <xf numFmtId="164" fontId="52" fillId="0" borderId="40" xfId="1" applyFont="1" applyBorder="1"/>
    <xf numFmtId="0" fontId="52" fillId="0" borderId="40" xfId="0" applyFont="1" applyBorder="1"/>
    <xf numFmtId="0" fontId="52" fillId="0" borderId="41" xfId="0" applyFont="1" applyBorder="1"/>
    <xf numFmtId="164" fontId="12" fillId="0" borderId="48" xfId="1" applyFont="1" applyBorder="1" applyAlignment="1">
      <alignment horizontal="center" vertical="center"/>
    </xf>
    <xf numFmtId="164" fontId="12" fillId="0" borderId="40" xfId="1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0" fillId="0" borderId="1" xfId="0" applyFont="1" applyBorder="1"/>
    <xf numFmtId="164" fontId="4" fillId="0" borderId="1" xfId="1" applyFont="1" applyBorder="1" applyAlignment="1">
      <alignment horizontal="right"/>
    </xf>
    <xf numFmtId="169" fontId="3" fillId="0" borderId="1" xfId="0" applyNumberFormat="1" applyFont="1" applyBorder="1" applyAlignment="1">
      <alignment horizontal="center"/>
    </xf>
    <xf numFmtId="0" fontId="53" fillId="0" borderId="1" xfId="13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164" fontId="4" fillId="0" borderId="1" xfId="1" applyFont="1" applyBorder="1" applyAlignment="1">
      <alignment horizontal="right" vertical="top"/>
    </xf>
    <xf numFmtId="0" fontId="11" fillId="0" borderId="20" xfId="0" applyFont="1" applyBorder="1" applyAlignment="1">
      <alignment horizontal="center"/>
    </xf>
    <xf numFmtId="0" fontId="4" fillId="0" borderId="49" xfId="1" applyNumberFormat="1" applyFont="1" applyFill="1" applyBorder="1" applyAlignment="1">
      <alignment horizontal="left"/>
    </xf>
    <xf numFmtId="164" fontId="3" fillId="0" borderId="1" xfId="1" applyFont="1" applyFill="1" applyBorder="1" applyAlignment="1">
      <alignment horizontal="right"/>
    </xf>
    <xf numFmtId="170" fontId="4" fillId="0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20" xfId="1" applyFont="1" applyFill="1" applyBorder="1" applyAlignment="1">
      <alignment horizontal="right"/>
    </xf>
    <xf numFmtId="0" fontId="52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9" xfId="1" applyNumberFormat="1" applyFont="1" applyFill="1" applyBorder="1" applyAlignment="1">
      <alignment horizontal="left"/>
    </xf>
    <xf numFmtId="164" fontId="3" fillId="0" borderId="4" xfId="1" applyFont="1" applyFill="1" applyBorder="1" applyAlignment="1">
      <alignment horizontal="right"/>
    </xf>
    <xf numFmtId="170" fontId="4" fillId="0" borderId="4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/>
    </xf>
    <xf numFmtId="164" fontId="3" fillId="0" borderId="22" xfId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164" fontId="12" fillId="0" borderId="10" xfId="1" applyFont="1" applyFill="1" applyBorder="1" applyAlignment="1">
      <alignment horizontal="center"/>
    </xf>
    <xf numFmtId="170" fontId="11" fillId="0" borderId="10" xfId="1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164" fontId="12" fillId="0" borderId="11" xfId="1" applyFont="1" applyFill="1" applyBorder="1" applyAlignment="1">
      <alignment horizontal="center"/>
    </xf>
    <xf numFmtId="164" fontId="52" fillId="0" borderId="0" xfId="0" applyNumberFormat="1" applyFont="1"/>
    <xf numFmtId="0" fontId="12" fillId="0" borderId="0" xfId="0" applyFont="1" applyAlignment="1">
      <alignment horizontal="center"/>
    </xf>
    <xf numFmtId="164" fontId="12" fillId="0" borderId="0" xfId="1" applyFont="1" applyFill="1" applyBorder="1" applyAlignment="1">
      <alignment horizontal="center"/>
    </xf>
    <xf numFmtId="170" fontId="11" fillId="0" borderId="0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0" fillId="0" borderId="49" xfId="0" applyFont="1" applyBorder="1" applyAlignment="1">
      <alignment vertical="top"/>
    </xf>
    <xf numFmtId="164" fontId="4" fillId="0" borderId="5" xfId="1" applyFont="1" applyBorder="1" applyAlignment="1">
      <alignment horizontal="center"/>
    </xf>
    <xf numFmtId="14" fontId="39" fillId="0" borderId="1" xfId="13" quotePrefix="1" applyNumberFormat="1" applyFont="1" applyBorder="1" applyAlignment="1">
      <alignment horizontal="right"/>
    </xf>
    <xf numFmtId="0" fontId="4" fillId="0" borderId="1" xfId="13" applyFont="1" applyBorder="1" applyAlignment="1">
      <alignment horizontal="left" wrapText="1"/>
    </xf>
    <xf numFmtId="0" fontId="11" fillId="0" borderId="5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3" fillId="0" borderId="49" xfId="0" applyFont="1" applyBorder="1" applyAlignment="1">
      <alignment wrapText="1"/>
    </xf>
    <xf numFmtId="164" fontId="3" fillId="0" borderId="1" xfId="1" applyFont="1" applyBorder="1" applyAlignment="1">
      <alignment horizontal="right" wrapText="1"/>
    </xf>
    <xf numFmtId="169" fontId="39" fillId="0" borderId="1" xfId="1" quotePrefix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164" fontId="4" fillId="0" borderId="1" xfId="1" applyFont="1" applyBorder="1" applyAlignment="1"/>
    <xf numFmtId="43" fontId="3" fillId="0" borderId="1" xfId="0" applyNumberFormat="1" applyFont="1" applyBorder="1" applyAlignment="1">
      <alignment horizontal="right" wrapText="1"/>
    </xf>
    <xf numFmtId="0" fontId="11" fillId="0" borderId="1" xfId="0" applyFont="1" applyBorder="1"/>
    <xf numFmtId="43" fontId="3" fillId="0" borderId="20" xfId="0" applyNumberFormat="1" applyFont="1" applyBorder="1" applyAlignment="1">
      <alignment horizontal="right" wrapText="1"/>
    </xf>
    <xf numFmtId="0" fontId="3" fillId="0" borderId="19" xfId="0" applyFont="1" applyBorder="1" applyAlignment="1">
      <alignment wrapText="1"/>
    </xf>
    <xf numFmtId="164" fontId="3" fillId="0" borderId="4" xfId="1" applyFont="1" applyBorder="1" applyAlignment="1">
      <alignment horizontal="right" wrapText="1"/>
    </xf>
    <xf numFmtId="169" fontId="39" fillId="0" borderId="4" xfId="1" quotePrefix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wrapText="1"/>
    </xf>
    <xf numFmtId="164" fontId="4" fillId="0" borderId="4" xfId="1" applyFont="1" applyBorder="1" applyAlignment="1"/>
    <xf numFmtId="164" fontId="11" fillId="0" borderId="4" xfId="1" applyFont="1" applyBorder="1" applyAlignment="1"/>
    <xf numFmtId="0" fontId="11" fillId="0" borderId="4" xfId="0" applyFont="1" applyBorder="1"/>
    <xf numFmtId="43" fontId="3" fillId="0" borderId="22" xfId="0" applyNumberFormat="1" applyFont="1" applyBorder="1" applyAlignment="1">
      <alignment horizontal="right" wrapText="1"/>
    </xf>
    <xf numFmtId="0" fontId="12" fillId="0" borderId="43" xfId="0" applyFont="1" applyBorder="1" applyAlignment="1">
      <alignment horizontal="left"/>
    </xf>
    <xf numFmtId="164" fontId="12" fillId="0" borderId="10" xfId="1" applyFont="1" applyFill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44" xfId="0" applyFont="1" applyBorder="1" applyAlignment="1">
      <alignment horizontal="left" wrapText="1"/>
    </xf>
    <xf numFmtId="164" fontId="12" fillId="0" borderId="11" xfId="1" applyFont="1" applyFill="1" applyBorder="1" applyAlignment="1">
      <alignment horizontal="right"/>
    </xf>
    <xf numFmtId="164" fontId="0" fillId="0" borderId="0" xfId="0" applyNumberFormat="1"/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12" fillId="0" borderId="48" xfId="0" applyFont="1" applyBorder="1" applyAlignment="1">
      <alignment horizontal="left"/>
    </xf>
    <xf numFmtId="164" fontId="12" fillId="0" borderId="44" xfId="1" applyFont="1" applyBorder="1" applyAlignment="1">
      <alignment horizontal="right"/>
    </xf>
    <xf numFmtId="0" fontId="3" fillId="0" borderId="48" xfId="0" applyFont="1" applyBorder="1" applyAlignment="1">
      <alignment horizontal="center"/>
    </xf>
    <xf numFmtId="164" fontId="3" fillId="0" borderId="44" xfId="0" applyNumberFormat="1" applyFont="1" applyBorder="1" applyAlignment="1">
      <alignment horizontal="left" wrapText="1"/>
    </xf>
    <xf numFmtId="164" fontId="12" fillId="0" borderId="51" xfId="1" applyFont="1" applyBorder="1" applyAlignment="1">
      <alignment horizontal="right"/>
    </xf>
    <xf numFmtId="164" fontId="12" fillId="0" borderId="10" xfId="1" applyFont="1" applyBorder="1" applyAlignment="1">
      <alignment horizontal="right"/>
    </xf>
    <xf numFmtId="164" fontId="12" fillId="0" borderId="45" xfId="1" applyFont="1" applyBorder="1" applyAlignment="1">
      <alignment horizontal="right"/>
    </xf>
    <xf numFmtId="171" fontId="52" fillId="0" borderId="0" xfId="0" applyNumberFormat="1" applyFont="1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164" fontId="34" fillId="0" borderId="0" xfId="1" applyFont="1" applyBorder="1" applyAlignment="1">
      <alignment horizontal="right"/>
    </xf>
    <xf numFmtId="0" fontId="54" fillId="0" borderId="0" xfId="0" applyFont="1" applyAlignment="1">
      <alignment horizontal="center"/>
    </xf>
    <xf numFmtId="164" fontId="54" fillId="0" borderId="0" xfId="1" applyFont="1" applyBorder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54" fillId="0" borderId="0" xfId="0" applyFont="1" applyAlignment="1">
      <alignment horizontal="left" wrapText="1"/>
    </xf>
    <xf numFmtId="164" fontId="15" fillId="0" borderId="0" xfId="1" applyFont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12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164" fontId="12" fillId="0" borderId="42" xfId="1" applyFont="1" applyBorder="1" applyAlignment="1">
      <alignment horizontal="center" vertical="center" wrapText="1"/>
    </xf>
    <xf numFmtId="164" fontId="12" fillId="0" borderId="46" xfId="1" applyFont="1" applyBorder="1" applyAlignment="1">
      <alignment horizontal="center" vertical="center" wrapText="1"/>
    </xf>
    <xf numFmtId="164" fontId="12" fillId="0" borderId="47" xfId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39" fillId="0" borderId="33" xfId="0" applyFont="1" applyBorder="1" applyAlignment="1">
      <alignment horizontal="left" wrapText="1"/>
    </xf>
    <xf numFmtId="0" fontId="44" fillId="0" borderId="0" xfId="0" applyFont="1" applyAlignment="1">
      <alignment horizontal="center"/>
    </xf>
    <xf numFmtId="0" fontId="46" fillId="0" borderId="4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164" fontId="46" fillId="0" borderId="1" xfId="1" applyFont="1" applyFill="1" applyBorder="1" applyAlignment="1">
      <alignment horizontal="center" vertical="center" wrapText="1"/>
    </xf>
    <xf numFmtId="164" fontId="46" fillId="0" borderId="5" xfId="1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36" fillId="0" borderId="0" xfId="8" applyFont="1" applyAlignment="1">
      <alignment horizontal="center"/>
    </xf>
    <xf numFmtId="15" fontId="36" fillId="0" borderId="0" xfId="8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0" fillId="0" borderId="31" xfId="0" applyFont="1" applyBorder="1" applyAlignment="1">
      <alignment horizontal="left" vertical="top" wrapText="1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164" fontId="3" fillId="0" borderId="27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4">
    <cellStyle name="Comma" xfId="1" builtinId="3"/>
    <cellStyle name="Comma 10 2" xfId="11" xr:uid="{8D411D93-36A9-45B6-9F3F-2342724BAA72}"/>
    <cellStyle name="Comma 2" xfId="2" xr:uid="{00000000-0005-0000-0000-000001000000}"/>
    <cellStyle name="Comma 2 10" xfId="6" xr:uid="{00000000-0005-0000-0000-000002000000}"/>
    <cellStyle name="Comma 2 40" xfId="9" xr:uid="{BAD494F3-E200-4F9B-B023-8E6FC197F0F7}"/>
    <cellStyle name="Comma 3" xfId="3" xr:uid="{00000000-0005-0000-0000-000003000000}"/>
    <cellStyle name="Comma 4 10" xfId="10" xr:uid="{60970EB4-EC78-482E-AAD0-BA3F7761C9FE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8" xr:uid="{BFEA142A-9434-4200-A7A8-78B1DE283501}"/>
    <cellStyle name="Normal 3" xfId="13" xr:uid="{5B21013C-B429-4E8C-982E-54DE9CC5D27D}"/>
    <cellStyle name="Normal 4 9" xfId="12" xr:uid="{414B4C11-D357-422C-A160-51B58A73D752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MENT%20OF%20CASH%20FLOW%20-%203RD%20QUART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03-05-010"/>
      <sheetName val="1-03-05-020"/>
      <sheetName val="1-03-05-030"/>
      <sheetName val="1-03-05-040"/>
      <sheetName val="equity form"/>
      <sheetName val="analysis form"/>
      <sheetName val="summary of exp"/>
      <sheetName val="equity 2 8 2022 "/>
      <sheetName val="analysis 2 8 2022"/>
      <sheetName val="111"/>
      <sheetName val="Government equity 2021"/>
      <sheetName val="Analysis"/>
      <sheetName val="financial position"/>
      <sheetName val="detailedposition.edited"/>
      <sheetName val="financial performance"/>
      <sheetName val="DETAILED.financial performance"/>
      <sheetName val="CASH FLOW"/>
      <sheetName val="september"/>
      <sheetName val="rrr"/>
      <sheetName val="cash iv vaults"/>
      <sheetName val="Cashinbanks "/>
      <sheetName val="timedeposit"/>
      <sheetName val="receivables"/>
      <sheetName val="advances to contractors "/>
      <sheetName val="INTEREST RECEIVABLE"/>
      <sheetName val="LOANS RECEIVABLE"/>
      <sheetName val="receivables-2"/>
      <sheetName val="due from other funds"/>
      <sheetName val="OTHER RECEIVABLES"/>
      <sheetName val="OTHER RECEIVABLE-PENALTIES"/>
      <sheetName val="inventories "/>
      <sheetName val="current liabilities"/>
      <sheetName val="loans payable"/>
      <sheetName val="duetoNGAS"/>
      <sheetName val="DuetoLGU  "/>
      <sheetName val="due to other funds"/>
      <sheetName val="GUARANTY DEPOSIT"/>
      <sheetName val="TRUST LIABILITES"/>
      <sheetName val="Deferred Real Property Tax )"/>
      <sheetName val="summary prePOST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4">
          <cell r="J14">
            <v>3305362850.1500006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D57B2-B9C6-4697-B7DE-6488B9119363}">
  <dimension ref="A1:L61"/>
  <sheetViews>
    <sheetView view="pageBreakPreview" topLeftCell="A40" zoomScaleNormal="100" zoomScaleSheetLayoutView="100" workbookViewId="0">
      <selection activeCell="K44" sqref="K44"/>
    </sheetView>
  </sheetViews>
  <sheetFormatPr defaultColWidth="9.140625" defaultRowHeight="15.75" x14ac:dyDescent="0.25"/>
  <cols>
    <col min="1" max="1" width="27.5703125" style="220" customWidth="1"/>
    <col min="2" max="2" width="16" style="215" customWidth="1"/>
    <col min="3" max="3" width="14.42578125" style="216" customWidth="1"/>
    <col min="4" max="4" width="43.85546875" style="217" customWidth="1"/>
    <col min="5" max="5" width="20.28515625" style="218" bestFit="1" customWidth="1"/>
    <col min="6" max="6" width="13.42578125" style="218" bestFit="1" customWidth="1"/>
    <col min="7" max="7" width="13.85546875" style="218" customWidth="1"/>
    <col min="8" max="8" width="13.42578125" style="219" customWidth="1"/>
    <col min="9" max="9" width="12.85546875" style="219" customWidth="1"/>
    <col min="10" max="10" width="14.5703125" style="219" customWidth="1"/>
    <col min="11" max="11" width="24.42578125" style="219" customWidth="1"/>
    <col min="12" max="12" width="29.5703125" style="219" customWidth="1"/>
    <col min="13" max="16384" width="9.140625" style="219"/>
  </cols>
  <sheetData>
    <row r="1" spans="1:10" x14ac:dyDescent="0.25">
      <c r="A1" s="214" t="s">
        <v>440</v>
      </c>
    </row>
    <row r="2" spans="1:10" ht="16.5" thickBot="1" x14ac:dyDescent="0.3"/>
    <row r="3" spans="1:10" ht="18.75" x14ac:dyDescent="0.3">
      <c r="A3" s="326" t="s">
        <v>441</v>
      </c>
      <c r="B3" s="327"/>
      <c r="C3" s="327"/>
      <c r="D3" s="327"/>
      <c r="E3" s="327"/>
      <c r="F3" s="327"/>
      <c r="G3" s="327"/>
      <c r="H3" s="327"/>
      <c r="I3" s="327"/>
      <c r="J3" s="328"/>
    </row>
    <row r="4" spans="1:10" x14ac:dyDescent="0.25">
      <c r="A4" s="329" t="s">
        <v>442</v>
      </c>
      <c r="B4" s="330"/>
      <c r="C4" s="330"/>
      <c r="D4" s="330"/>
      <c r="E4" s="330"/>
      <c r="F4" s="330"/>
      <c r="G4" s="330"/>
      <c r="H4" s="330"/>
      <c r="I4" s="330"/>
      <c r="J4" s="331"/>
    </row>
    <row r="5" spans="1:10" x14ac:dyDescent="0.25">
      <c r="A5" s="221"/>
      <c r="B5" s="222"/>
      <c r="C5" s="93"/>
      <c r="D5" s="223"/>
      <c r="E5" s="224"/>
      <c r="F5" s="224"/>
      <c r="G5" s="224"/>
      <c r="H5" s="1"/>
      <c r="I5" s="1"/>
      <c r="J5" s="225"/>
    </row>
    <row r="6" spans="1:10" x14ac:dyDescent="0.25">
      <c r="A6" s="221" t="s">
        <v>443</v>
      </c>
      <c r="B6" s="222"/>
      <c r="C6" s="226" t="s">
        <v>444</v>
      </c>
      <c r="D6" s="223"/>
      <c r="E6" s="224"/>
      <c r="F6" s="224"/>
      <c r="G6" s="224"/>
      <c r="H6" s="1"/>
      <c r="I6" s="1"/>
      <c r="J6" s="225"/>
    </row>
    <row r="7" spans="1:10" ht="4.5" customHeight="1" thickBot="1" x14ac:dyDescent="0.3">
      <c r="A7" s="227"/>
      <c r="B7" s="228"/>
      <c r="C7" s="229"/>
      <c r="D7" s="230"/>
      <c r="E7" s="231"/>
      <c r="F7" s="231"/>
      <c r="G7" s="231"/>
      <c r="H7" s="232"/>
      <c r="I7" s="232"/>
      <c r="J7" s="233"/>
    </row>
    <row r="8" spans="1:10" ht="16.5" customHeight="1" thickBot="1" x14ac:dyDescent="0.25">
      <c r="A8" s="332" t="s">
        <v>445</v>
      </c>
      <c r="B8" s="335" t="s">
        <v>446</v>
      </c>
      <c r="C8" s="338" t="s">
        <v>447</v>
      </c>
      <c r="D8" s="332" t="s">
        <v>448</v>
      </c>
      <c r="E8" s="341" t="s">
        <v>449</v>
      </c>
      <c r="F8" s="342"/>
      <c r="G8" s="342"/>
      <c r="H8" s="342"/>
      <c r="I8" s="342"/>
      <c r="J8" s="343"/>
    </row>
    <row r="9" spans="1:10" ht="16.5" thickBot="1" x14ac:dyDescent="0.3">
      <c r="A9" s="333"/>
      <c r="B9" s="336"/>
      <c r="C9" s="339"/>
      <c r="D9" s="333"/>
      <c r="E9" s="344" t="s">
        <v>450</v>
      </c>
      <c r="F9" s="345"/>
      <c r="G9" s="346"/>
      <c r="H9" s="344" t="s">
        <v>451</v>
      </c>
      <c r="I9" s="345"/>
      <c r="J9" s="346"/>
    </row>
    <row r="10" spans="1:10" ht="32.25" thickBot="1" x14ac:dyDescent="0.25">
      <c r="A10" s="334"/>
      <c r="B10" s="337"/>
      <c r="C10" s="340"/>
      <c r="D10" s="334"/>
      <c r="E10" s="234" t="s">
        <v>452</v>
      </c>
      <c r="F10" s="234" t="s">
        <v>453</v>
      </c>
      <c r="G10" s="235" t="s">
        <v>454</v>
      </c>
      <c r="H10" s="236" t="s">
        <v>455</v>
      </c>
      <c r="I10" s="236" t="s">
        <v>456</v>
      </c>
      <c r="J10" s="237" t="s">
        <v>457</v>
      </c>
    </row>
    <row r="11" spans="1:10" x14ac:dyDescent="0.25">
      <c r="A11" s="319" t="s">
        <v>458</v>
      </c>
      <c r="B11" s="320"/>
      <c r="C11" s="320"/>
      <c r="D11" s="320"/>
      <c r="E11" s="320"/>
      <c r="F11" s="320"/>
      <c r="G11" s="320"/>
      <c r="H11" s="320"/>
      <c r="I11" s="320"/>
      <c r="J11" s="321"/>
    </row>
    <row r="12" spans="1:10" ht="48" x14ac:dyDescent="0.25">
      <c r="A12" s="238" t="s">
        <v>459</v>
      </c>
      <c r="B12" s="239">
        <v>28700</v>
      </c>
      <c r="C12" s="240" t="s">
        <v>460</v>
      </c>
      <c r="D12" s="241" t="s">
        <v>461</v>
      </c>
      <c r="E12" s="242"/>
      <c r="F12" s="239"/>
      <c r="G12" s="243">
        <v>28700</v>
      </c>
      <c r="H12" s="242"/>
      <c r="I12" s="242"/>
      <c r="J12" s="244"/>
    </row>
    <row r="13" spans="1:10" ht="48" x14ac:dyDescent="0.25">
      <c r="A13" s="238" t="s">
        <v>462</v>
      </c>
      <c r="B13" s="239">
        <v>28700</v>
      </c>
      <c r="C13" s="240" t="s">
        <v>460</v>
      </c>
      <c r="D13" s="241" t="s">
        <v>461</v>
      </c>
      <c r="E13" s="242"/>
      <c r="F13" s="239"/>
      <c r="G13" s="243">
        <v>28700</v>
      </c>
      <c r="H13" s="242"/>
      <c r="I13" s="242"/>
      <c r="J13" s="244"/>
    </row>
    <row r="14" spans="1:10" ht="48" x14ac:dyDescent="0.25">
      <c r="A14" s="238" t="s">
        <v>463</v>
      </c>
      <c r="B14" s="239">
        <v>28700</v>
      </c>
      <c r="C14" s="240" t="s">
        <v>460</v>
      </c>
      <c r="D14" s="241" t="s">
        <v>461</v>
      </c>
      <c r="E14" s="242"/>
      <c r="F14" s="239"/>
      <c r="G14" s="243">
        <v>28700</v>
      </c>
      <c r="H14" s="242"/>
      <c r="I14" s="242"/>
      <c r="J14" s="244"/>
    </row>
    <row r="15" spans="1:10" ht="48" x14ac:dyDescent="0.25">
      <c r="A15" s="238" t="s">
        <v>464</v>
      </c>
      <c r="B15" s="239">
        <v>28700</v>
      </c>
      <c r="C15" s="240" t="s">
        <v>460</v>
      </c>
      <c r="D15" s="241" t="s">
        <v>461</v>
      </c>
      <c r="E15" s="242"/>
      <c r="F15" s="239"/>
      <c r="G15" s="243">
        <v>28700</v>
      </c>
      <c r="H15" s="242"/>
      <c r="I15" s="242"/>
      <c r="J15" s="244"/>
    </row>
    <row r="16" spans="1:10" s="252" customFormat="1" x14ac:dyDescent="0.25">
      <c r="A16" s="245" t="s">
        <v>465</v>
      </c>
      <c r="B16" s="246">
        <v>10000</v>
      </c>
      <c r="C16" s="247">
        <v>37902</v>
      </c>
      <c r="D16" s="248" t="s">
        <v>466</v>
      </c>
      <c r="E16" s="249"/>
      <c r="F16" s="249"/>
      <c r="G16" s="249"/>
      <c r="H16" s="250"/>
      <c r="I16" s="250"/>
      <c r="J16" s="251">
        <v>10000</v>
      </c>
    </row>
    <row r="17" spans="1:12" s="252" customFormat="1" x14ac:dyDescent="0.25">
      <c r="A17" s="245" t="s">
        <v>467</v>
      </c>
      <c r="B17" s="246">
        <v>7000</v>
      </c>
      <c r="C17" s="247">
        <v>37088</v>
      </c>
      <c r="D17" s="248" t="s">
        <v>466</v>
      </c>
      <c r="E17" s="249"/>
      <c r="F17" s="249"/>
      <c r="G17" s="249"/>
      <c r="H17" s="250"/>
      <c r="I17" s="250"/>
      <c r="J17" s="251">
        <v>7000</v>
      </c>
    </row>
    <row r="18" spans="1:12" s="252" customFormat="1" x14ac:dyDescent="0.25">
      <c r="A18" s="245" t="s">
        <v>468</v>
      </c>
      <c r="B18" s="246">
        <v>2500</v>
      </c>
      <c r="C18" s="247">
        <v>36264</v>
      </c>
      <c r="D18" s="248" t="s">
        <v>466</v>
      </c>
      <c r="E18" s="249"/>
      <c r="F18" s="249"/>
      <c r="G18" s="249"/>
      <c r="H18" s="250"/>
      <c r="I18" s="250"/>
      <c r="J18" s="251">
        <v>2500</v>
      </c>
    </row>
    <row r="19" spans="1:12" s="252" customFormat="1" x14ac:dyDescent="0.25">
      <c r="A19" s="245" t="s">
        <v>469</v>
      </c>
      <c r="B19" s="246">
        <v>5000</v>
      </c>
      <c r="C19" s="247">
        <v>36194</v>
      </c>
      <c r="D19" s="248" t="s">
        <v>466</v>
      </c>
      <c r="E19" s="249"/>
      <c r="F19" s="249"/>
      <c r="G19" s="249"/>
      <c r="H19" s="250"/>
      <c r="I19" s="250"/>
      <c r="J19" s="251">
        <v>5000</v>
      </c>
    </row>
    <row r="20" spans="1:12" s="252" customFormat="1" x14ac:dyDescent="0.25">
      <c r="A20" s="245" t="s">
        <v>470</v>
      </c>
      <c r="B20" s="246">
        <v>5000</v>
      </c>
      <c r="C20" s="247">
        <v>35695</v>
      </c>
      <c r="D20" s="248" t="s">
        <v>466</v>
      </c>
      <c r="E20" s="249"/>
      <c r="F20" s="249"/>
      <c r="G20" s="249"/>
      <c r="H20" s="250"/>
      <c r="I20" s="250"/>
      <c r="J20" s="251">
        <v>5000</v>
      </c>
    </row>
    <row r="21" spans="1:12" s="252" customFormat="1" x14ac:dyDescent="0.25">
      <c r="A21" s="245" t="s">
        <v>471</v>
      </c>
      <c r="B21" s="246">
        <v>1200</v>
      </c>
      <c r="C21" s="247">
        <v>35633</v>
      </c>
      <c r="D21" s="248" t="s">
        <v>466</v>
      </c>
      <c r="E21" s="249"/>
      <c r="F21" s="249"/>
      <c r="G21" s="249"/>
      <c r="H21" s="250"/>
      <c r="I21" s="250"/>
      <c r="J21" s="251">
        <v>1200</v>
      </c>
    </row>
    <row r="22" spans="1:12" s="252" customFormat="1" x14ac:dyDescent="0.25">
      <c r="A22" s="245" t="s">
        <v>472</v>
      </c>
      <c r="B22" s="246">
        <v>3600</v>
      </c>
      <c r="C22" s="247">
        <v>35603</v>
      </c>
      <c r="D22" s="248" t="s">
        <v>466</v>
      </c>
      <c r="E22" s="249"/>
      <c r="F22" s="249"/>
      <c r="G22" s="249"/>
      <c r="H22" s="250"/>
      <c r="I22" s="250"/>
      <c r="J22" s="251">
        <v>3600</v>
      </c>
    </row>
    <row r="23" spans="1:12" s="252" customFormat="1" x14ac:dyDescent="0.25">
      <c r="A23" s="245" t="s">
        <v>473</v>
      </c>
      <c r="B23" s="246">
        <v>20000</v>
      </c>
      <c r="C23" s="247">
        <v>35488</v>
      </c>
      <c r="D23" s="248" t="s">
        <v>466</v>
      </c>
      <c r="E23" s="249"/>
      <c r="F23" s="249"/>
      <c r="G23" s="249"/>
      <c r="H23" s="250"/>
      <c r="I23" s="250"/>
      <c r="J23" s="251">
        <v>20000</v>
      </c>
    </row>
    <row r="24" spans="1:12" s="252" customFormat="1" x14ac:dyDescent="0.25">
      <c r="A24" s="245" t="s">
        <v>474</v>
      </c>
      <c r="B24" s="246">
        <v>5000</v>
      </c>
      <c r="C24" s="247">
        <v>32675</v>
      </c>
      <c r="D24" s="248" t="s">
        <v>466</v>
      </c>
      <c r="E24" s="246"/>
      <c r="F24" s="246"/>
      <c r="G24" s="246"/>
      <c r="H24" s="253"/>
      <c r="I24" s="253"/>
      <c r="J24" s="251">
        <v>5000</v>
      </c>
    </row>
    <row r="25" spans="1:12" s="252" customFormat="1" x14ac:dyDescent="0.25">
      <c r="A25" s="245" t="s">
        <v>475</v>
      </c>
      <c r="B25" s="246">
        <v>1500</v>
      </c>
      <c r="C25" s="247">
        <v>31167</v>
      </c>
      <c r="D25" s="248" t="s">
        <v>466</v>
      </c>
      <c r="E25" s="246"/>
      <c r="F25" s="246"/>
      <c r="G25" s="246"/>
      <c r="H25" s="253"/>
      <c r="I25" s="253"/>
      <c r="J25" s="251">
        <v>1500</v>
      </c>
    </row>
    <row r="26" spans="1:12" s="252" customFormat="1" x14ac:dyDescent="0.25">
      <c r="A26" s="245" t="s">
        <v>476</v>
      </c>
      <c r="B26" s="246">
        <v>1300</v>
      </c>
      <c r="C26" s="247">
        <v>30471</v>
      </c>
      <c r="D26" s="248" t="s">
        <v>466</v>
      </c>
      <c r="E26" s="246"/>
      <c r="F26" s="246"/>
      <c r="G26" s="246"/>
      <c r="H26" s="253"/>
      <c r="I26" s="253"/>
      <c r="J26" s="251">
        <v>1300</v>
      </c>
    </row>
    <row r="27" spans="1:12" s="252" customFormat="1" x14ac:dyDescent="0.25">
      <c r="A27" s="245" t="s">
        <v>477</v>
      </c>
      <c r="B27" s="246">
        <v>1500</v>
      </c>
      <c r="C27" s="247">
        <v>30078</v>
      </c>
      <c r="D27" s="248" t="s">
        <v>466</v>
      </c>
      <c r="E27" s="246"/>
      <c r="F27" s="246"/>
      <c r="G27" s="246"/>
      <c r="H27" s="253"/>
      <c r="I27" s="253"/>
      <c r="J27" s="251">
        <v>1500</v>
      </c>
    </row>
    <row r="28" spans="1:12" s="252" customFormat="1" x14ac:dyDescent="0.25">
      <c r="A28" s="245" t="s">
        <v>477</v>
      </c>
      <c r="B28" s="246">
        <v>1000</v>
      </c>
      <c r="C28" s="247">
        <v>29664</v>
      </c>
      <c r="D28" s="248" t="s">
        <v>466</v>
      </c>
      <c r="E28" s="246"/>
      <c r="F28" s="246"/>
      <c r="G28" s="246"/>
      <c r="H28" s="253"/>
      <c r="I28" s="253"/>
      <c r="J28" s="251">
        <v>1000</v>
      </c>
    </row>
    <row r="29" spans="1:12" s="252" customFormat="1" x14ac:dyDescent="0.25">
      <c r="A29" s="245" t="s">
        <v>478</v>
      </c>
      <c r="B29" s="246">
        <v>500</v>
      </c>
      <c r="C29" s="247">
        <v>28817</v>
      </c>
      <c r="D29" s="248" t="s">
        <v>466</v>
      </c>
      <c r="E29" s="246"/>
      <c r="F29" s="246"/>
      <c r="G29" s="246"/>
      <c r="H29" s="253"/>
      <c r="I29" s="253"/>
      <c r="J29" s="251">
        <v>500</v>
      </c>
    </row>
    <row r="30" spans="1:12" s="252" customFormat="1" x14ac:dyDescent="0.25">
      <c r="A30" s="245" t="s">
        <v>479</v>
      </c>
      <c r="B30" s="246">
        <v>1250</v>
      </c>
      <c r="C30" s="247">
        <v>28730</v>
      </c>
      <c r="D30" s="248" t="s">
        <v>466</v>
      </c>
      <c r="E30" s="246"/>
      <c r="F30" s="246"/>
      <c r="G30" s="246"/>
      <c r="H30" s="253"/>
      <c r="I30" s="253"/>
      <c r="J30" s="251">
        <v>1250</v>
      </c>
    </row>
    <row r="31" spans="1:12" s="252" customFormat="1" ht="16.5" thickBot="1" x14ac:dyDescent="0.3">
      <c r="A31" s="254" t="s">
        <v>480</v>
      </c>
      <c r="B31" s="255">
        <v>1250</v>
      </c>
      <c r="C31" s="256">
        <v>28549</v>
      </c>
      <c r="D31" s="257" t="s">
        <v>466</v>
      </c>
      <c r="E31" s="255"/>
      <c r="F31" s="255"/>
      <c r="G31" s="255"/>
      <c r="H31" s="258"/>
      <c r="I31" s="258"/>
      <c r="J31" s="259">
        <v>1250</v>
      </c>
    </row>
    <row r="32" spans="1:12" ht="16.5" thickBot="1" x14ac:dyDescent="0.3">
      <c r="A32" s="260" t="s">
        <v>379</v>
      </c>
      <c r="B32" s="261">
        <f>SUM(B12:B31)</f>
        <v>182400</v>
      </c>
      <c r="C32" s="262"/>
      <c r="D32" s="263"/>
      <c r="E32" s="264">
        <f t="shared" ref="E32:I32" si="0">SUM(E12:E31)</f>
        <v>0</v>
      </c>
      <c r="F32" s="264">
        <f t="shared" si="0"/>
        <v>0</v>
      </c>
      <c r="G32" s="264">
        <f t="shared" si="0"/>
        <v>114800</v>
      </c>
      <c r="H32" s="264">
        <f t="shared" si="0"/>
        <v>0</v>
      </c>
      <c r="I32" s="264">
        <f t="shared" si="0"/>
        <v>0</v>
      </c>
      <c r="J32" s="264">
        <f>SUM(J12:J31)</f>
        <v>67600</v>
      </c>
      <c r="K32" s="265"/>
      <c r="L32" s="265"/>
    </row>
    <row r="33" spans="1:12" x14ac:dyDescent="0.25">
      <c r="A33" s="266"/>
      <c r="B33" s="267"/>
      <c r="C33" s="268"/>
      <c r="D33" s="269"/>
      <c r="E33" s="267"/>
      <c r="F33" s="267"/>
      <c r="G33" s="267"/>
      <c r="H33" s="267"/>
      <c r="I33" s="267"/>
      <c r="J33" s="267"/>
      <c r="K33" s="265"/>
      <c r="L33" s="265"/>
    </row>
    <row r="34" spans="1:12" x14ac:dyDescent="0.25">
      <c r="A34" s="266"/>
      <c r="B34" s="267"/>
      <c r="C34" s="268"/>
      <c r="D34" s="269"/>
      <c r="E34" s="267"/>
      <c r="F34" s="267"/>
      <c r="G34" s="267"/>
      <c r="H34" s="267"/>
      <c r="I34" s="267"/>
      <c r="J34" s="267"/>
      <c r="K34" s="265"/>
      <c r="L34" s="265"/>
    </row>
    <row r="35" spans="1:12" x14ac:dyDescent="0.25">
      <c r="A35" s="266"/>
      <c r="B35" s="267"/>
      <c r="C35" s="268"/>
      <c r="D35" s="269"/>
      <c r="E35" s="267"/>
      <c r="F35" s="267"/>
      <c r="G35" s="267"/>
      <c r="H35" s="267"/>
      <c r="I35" s="267"/>
      <c r="J35" s="267"/>
      <c r="K35" s="265"/>
      <c r="L35" s="265"/>
    </row>
    <row r="36" spans="1:12" ht="16.5" thickBot="1" x14ac:dyDescent="0.3">
      <c r="A36" s="266"/>
      <c r="B36" s="267"/>
      <c r="C36" s="268"/>
      <c r="D36" s="269"/>
      <c r="E36" s="267"/>
      <c r="F36" s="267"/>
      <c r="G36" s="267"/>
      <c r="H36" s="267"/>
      <c r="I36" s="267"/>
      <c r="J36" s="267"/>
      <c r="K36" s="265"/>
      <c r="L36" s="265"/>
    </row>
    <row r="37" spans="1:12" ht="16.5" thickBot="1" x14ac:dyDescent="0.3">
      <c r="A37" s="322" t="s">
        <v>481</v>
      </c>
      <c r="B37" s="323"/>
      <c r="C37" s="323"/>
      <c r="D37" s="323"/>
      <c r="E37" s="323"/>
      <c r="F37" s="323"/>
      <c r="G37" s="323"/>
      <c r="H37" s="323"/>
      <c r="I37" s="323"/>
      <c r="J37" s="324"/>
    </row>
    <row r="38" spans="1:12" ht="78.75" x14ac:dyDescent="0.25">
      <c r="A38" s="270" t="s">
        <v>482</v>
      </c>
      <c r="B38" s="271">
        <v>206400</v>
      </c>
      <c r="C38" s="272" t="s">
        <v>483</v>
      </c>
      <c r="D38" s="273" t="s">
        <v>484</v>
      </c>
      <c r="E38" s="271">
        <v>206400</v>
      </c>
      <c r="F38" s="274"/>
      <c r="G38" s="274"/>
      <c r="H38" s="274"/>
      <c r="I38" s="274"/>
      <c r="J38" s="275"/>
    </row>
    <row r="39" spans="1:12" ht="47.25" x14ac:dyDescent="0.25">
      <c r="A39" s="270" t="s">
        <v>485</v>
      </c>
      <c r="B39" s="271">
        <v>15500</v>
      </c>
      <c r="C39" s="272" t="s">
        <v>486</v>
      </c>
      <c r="D39" s="273" t="s">
        <v>487</v>
      </c>
      <c r="E39" s="271">
        <v>15500</v>
      </c>
      <c r="F39" s="274"/>
      <c r="G39" s="274"/>
      <c r="H39" s="274"/>
      <c r="I39" s="274"/>
      <c r="J39" s="275"/>
    </row>
    <row r="40" spans="1:12" x14ac:dyDescent="0.25">
      <c r="A40" s="270" t="s">
        <v>488</v>
      </c>
      <c r="B40" s="271">
        <v>63159.6</v>
      </c>
      <c r="C40" s="272" t="s">
        <v>489</v>
      </c>
      <c r="D40" s="273" t="s">
        <v>490</v>
      </c>
      <c r="E40" s="271">
        <v>63159.6</v>
      </c>
      <c r="F40" s="274"/>
      <c r="G40" s="274"/>
      <c r="H40" s="274"/>
      <c r="I40" s="274"/>
      <c r="J40" s="275"/>
    </row>
    <row r="41" spans="1:12" ht="63" x14ac:dyDescent="0.25">
      <c r="A41" s="270" t="s">
        <v>491</v>
      </c>
      <c r="B41" s="271">
        <v>84000</v>
      </c>
      <c r="C41" s="272">
        <v>44816</v>
      </c>
      <c r="D41" s="273" t="s">
        <v>492</v>
      </c>
      <c r="E41" s="271">
        <v>84000</v>
      </c>
      <c r="F41" s="274"/>
      <c r="G41" s="274"/>
      <c r="H41" s="274"/>
      <c r="I41" s="274"/>
      <c r="J41" s="275"/>
    </row>
    <row r="42" spans="1:12" ht="63" x14ac:dyDescent="0.25">
      <c r="A42" s="270" t="s">
        <v>493</v>
      </c>
      <c r="B42" s="271">
        <v>55400</v>
      </c>
      <c r="C42" s="272">
        <v>44809</v>
      </c>
      <c r="D42" s="273" t="s">
        <v>494</v>
      </c>
      <c r="E42" s="271">
        <v>55400</v>
      </c>
      <c r="F42" s="274"/>
      <c r="G42" s="274"/>
      <c r="H42" s="274"/>
      <c r="I42" s="274"/>
      <c r="J42" s="275"/>
    </row>
    <row r="43" spans="1:12" ht="47.25" x14ac:dyDescent="0.25">
      <c r="A43" s="270" t="s">
        <v>495</v>
      </c>
      <c r="B43" s="271">
        <v>525000</v>
      </c>
      <c r="C43" s="272">
        <v>44809</v>
      </c>
      <c r="D43" s="273" t="s">
        <v>496</v>
      </c>
      <c r="E43" s="271">
        <v>525000</v>
      </c>
      <c r="F43" s="274"/>
      <c r="G43" s="274"/>
      <c r="H43" s="274"/>
      <c r="I43" s="274"/>
      <c r="J43" s="275"/>
    </row>
    <row r="44" spans="1:12" ht="47.25" x14ac:dyDescent="0.25">
      <c r="A44" s="270" t="s">
        <v>497</v>
      </c>
      <c r="B44" s="271">
        <v>150000</v>
      </c>
      <c r="C44" s="272">
        <v>44806</v>
      </c>
      <c r="D44" s="273" t="s">
        <v>498</v>
      </c>
      <c r="E44" s="271">
        <v>150000</v>
      </c>
      <c r="F44" s="274"/>
      <c r="G44" s="274"/>
      <c r="H44" s="274"/>
      <c r="I44" s="274"/>
      <c r="J44" s="275"/>
    </row>
    <row r="45" spans="1:12" ht="78.75" x14ac:dyDescent="0.25">
      <c r="A45" s="270" t="s">
        <v>499</v>
      </c>
      <c r="B45" s="271">
        <v>131550</v>
      </c>
      <c r="C45" s="272" t="s">
        <v>500</v>
      </c>
      <c r="D45" s="273" t="s">
        <v>501</v>
      </c>
      <c r="E45" s="271">
        <v>131550</v>
      </c>
      <c r="F45" s="274"/>
      <c r="G45" s="274"/>
      <c r="H45" s="274"/>
      <c r="I45" s="274"/>
      <c r="J45" s="275"/>
    </row>
    <row r="46" spans="1:12" ht="31.5" x14ac:dyDescent="0.25">
      <c r="A46" s="270" t="s">
        <v>502</v>
      </c>
      <c r="B46" s="271">
        <v>17000</v>
      </c>
      <c r="C46" s="272" t="s">
        <v>500</v>
      </c>
      <c r="D46" s="273" t="s">
        <v>503</v>
      </c>
      <c r="E46" s="271">
        <v>17000</v>
      </c>
      <c r="F46" s="274"/>
      <c r="G46" s="274"/>
      <c r="H46" s="274"/>
      <c r="I46" s="274"/>
      <c r="J46" s="275"/>
    </row>
    <row r="47" spans="1:12" ht="47.25" x14ac:dyDescent="0.25">
      <c r="A47" s="270" t="s">
        <v>504</v>
      </c>
      <c r="B47" s="271">
        <v>97937</v>
      </c>
      <c r="C47" s="272">
        <v>44781</v>
      </c>
      <c r="D47" s="273" t="s">
        <v>505</v>
      </c>
      <c r="E47" s="271">
        <v>97937</v>
      </c>
      <c r="F47" s="274"/>
      <c r="G47" s="274"/>
      <c r="H47" s="274"/>
      <c r="I47" s="274"/>
      <c r="J47" s="275"/>
    </row>
    <row r="48" spans="1:12" ht="31.5" x14ac:dyDescent="0.25">
      <c r="A48" s="270" t="s">
        <v>485</v>
      </c>
      <c r="B48" s="271">
        <v>225000</v>
      </c>
      <c r="C48" s="272">
        <v>44751</v>
      </c>
      <c r="D48" s="273" t="s">
        <v>506</v>
      </c>
      <c r="E48" s="271">
        <v>225000</v>
      </c>
      <c r="F48" s="274"/>
      <c r="G48" s="274"/>
      <c r="H48" s="274"/>
      <c r="I48" s="274"/>
      <c r="J48" s="275"/>
    </row>
    <row r="49" spans="1:11" ht="31.5" x14ac:dyDescent="0.25">
      <c r="A49" s="270" t="s">
        <v>485</v>
      </c>
      <c r="B49" s="271">
        <v>100000</v>
      </c>
      <c r="C49" s="272">
        <v>44656</v>
      </c>
      <c r="D49" s="273" t="s">
        <v>507</v>
      </c>
      <c r="E49" s="271"/>
      <c r="F49" s="274">
        <v>100000</v>
      </c>
      <c r="G49" s="274"/>
      <c r="H49" s="274"/>
      <c r="I49" s="274"/>
      <c r="J49" s="275"/>
    </row>
    <row r="50" spans="1:11" x14ac:dyDescent="0.25">
      <c r="A50" s="276" t="s">
        <v>508</v>
      </c>
      <c r="B50" s="277">
        <v>30000</v>
      </c>
      <c r="C50" s="278" t="s">
        <v>509</v>
      </c>
      <c r="D50" s="279"/>
      <c r="E50" s="239"/>
      <c r="F50" s="280"/>
      <c r="G50" s="281"/>
      <c r="H50" s="282"/>
      <c r="I50" s="282"/>
      <c r="J50" s="283">
        <v>30000</v>
      </c>
    </row>
    <row r="51" spans="1:11" ht="16.5" thickBot="1" x14ac:dyDescent="0.3">
      <c r="A51" s="284" t="s">
        <v>508</v>
      </c>
      <c r="B51" s="285">
        <v>20000</v>
      </c>
      <c r="C51" s="286" t="s">
        <v>510</v>
      </c>
      <c r="D51" s="287"/>
      <c r="E51" s="288"/>
      <c r="F51" s="288"/>
      <c r="G51" s="289"/>
      <c r="H51" s="290"/>
      <c r="I51" s="290"/>
      <c r="J51" s="291">
        <v>20000</v>
      </c>
    </row>
    <row r="52" spans="1:11" customFormat="1" ht="16.5" thickBot="1" x14ac:dyDescent="0.3">
      <c r="A52" s="292" t="s">
        <v>379</v>
      </c>
      <c r="B52" s="293">
        <f>SUM(B38:B51)</f>
        <v>1720946.6</v>
      </c>
      <c r="C52" s="294"/>
      <c r="D52" s="295"/>
      <c r="E52" s="293">
        <f t="shared" ref="E52:J52" si="1">SUM(E38:E51)</f>
        <v>1570946.6</v>
      </c>
      <c r="F52" s="293">
        <f t="shared" si="1"/>
        <v>100000</v>
      </c>
      <c r="G52" s="293">
        <f t="shared" si="1"/>
        <v>0</v>
      </c>
      <c r="H52" s="293">
        <f t="shared" si="1"/>
        <v>0</v>
      </c>
      <c r="I52" s="293">
        <f t="shared" si="1"/>
        <v>0</v>
      </c>
      <c r="J52" s="296">
        <f t="shared" si="1"/>
        <v>50000</v>
      </c>
      <c r="K52" s="297"/>
    </row>
    <row r="53" spans="1:11" customFormat="1" ht="7.5" customHeight="1" thickBot="1" x14ac:dyDescent="0.3">
      <c r="A53" s="298"/>
      <c r="B53" s="222"/>
      <c r="C53" s="299"/>
      <c r="D53" s="300"/>
      <c r="E53" s="301"/>
      <c r="F53" s="301"/>
      <c r="G53" s="301"/>
      <c r="H53" s="301"/>
      <c r="I53" s="301"/>
      <c r="J53" s="301"/>
    </row>
    <row r="54" spans="1:11" ht="16.5" thickBot="1" x14ac:dyDescent="0.3">
      <c r="A54" s="302" t="s">
        <v>511</v>
      </c>
      <c r="B54" s="303">
        <f>SUM(B32,B52)</f>
        <v>1903346.6</v>
      </c>
      <c r="C54" s="304"/>
      <c r="D54" s="305"/>
      <c r="E54" s="306">
        <f t="shared" ref="E54:J54" si="2">SUM(E32,E52)</f>
        <v>1570946.6</v>
      </c>
      <c r="F54" s="307">
        <f t="shared" si="2"/>
        <v>100000</v>
      </c>
      <c r="G54" s="307">
        <f t="shared" si="2"/>
        <v>114800</v>
      </c>
      <c r="H54" s="303">
        <f t="shared" si="2"/>
        <v>0</v>
      </c>
      <c r="I54" s="307">
        <f t="shared" si="2"/>
        <v>0</v>
      </c>
      <c r="J54" s="308">
        <f t="shared" si="2"/>
        <v>117600</v>
      </c>
      <c r="K54" s="309"/>
    </row>
    <row r="55" spans="1:11" ht="21" customHeight="1" x14ac:dyDescent="0.2">
      <c r="A55" s="325" t="s">
        <v>439</v>
      </c>
      <c r="B55" s="325"/>
      <c r="C55" s="325"/>
      <c r="D55" s="325"/>
      <c r="E55" s="325"/>
      <c r="F55" s="325"/>
      <c r="G55" s="325"/>
      <c r="H55" s="325"/>
      <c r="I55" s="325"/>
      <c r="J55" s="325"/>
    </row>
    <row r="56" spans="1:11" ht="15" x14ac:dyDescent="0.2">
      <c r="A56" s="310"/>
      <c r="B56" s="311"/>
      <c r="C56" s="310"/>
      <c r="D56" s="310"/>
      <c r="E56" s="311"/>
      <c r="F56" s="310"/>
      <c r="G56" s="310"/>
      <c r="H56" s="310"/>
      <c r="I56" s="310"/>
      <c r="J56" s="310"/>
    </row>
    <row r="57" spans="1:11" ht="15" x14ac:dyDescent="0.2">
      <c r="A57" s="310"/>
      <c r="B57" s="310"/>
      <c r="C57" s="310"/>
      <c r="D57" s="310"/>
      <c r="E57" s="311"/>
      <c r="F57" s="310"/>
      <c r="G57" s="310"/>
      <c r="H57" s="310"/>
      <c r="I57" s="310"/>
      <c r="J57" s="310"/>
    </row>
    <row r="58" spans="1:11" ht="15" x14ac:dyDescent="0.2">
      <c r="A58" s="310"/>
      <c r="B58" s="311"/>
      <c r="C58" s="310"/>
      <c r="D58" s="310"/>
      <c r="E58" s="310"/>
      <c r="F58" s="310"/>
      <c r="G58" s="310"/>
      <c r="H58" s="310"/>
      <c r="I58" s="310"/>
      <c r="J58" s="310"/>
    </row>
    <row r="59" spans="1:11" ht="18.75" customHeight="1" x14ac:dyDescent="0.3">
      <c r="A59" s="90" t="s">
        <v>302</v>
      </c>
      <c r="C59" s="219"/>
      <c r="G59" s="90" t="s">
        <v>304</v>
      </c>
    </row>
    <row r="60" spans="1:11" ht="16.5" customHeight="1" x14ac:dyDescent="0.3">
      <c r="A60" s="92" t="s">
        <v>303</v>
      </c>
      <c r="B60" s="312"/>
      <c r="C60" s="313"/>
      <c r="D60" s="216"/>
      <c r="E60" s="314"/>
      <c r="F60" s="219"/>
      <c r="G60" s="92" t="s">
        <v>305</v>
      </c>
      <c r="H60" s="314"/>
    </row>
    <row r="61" spans="1:11" ht="18.75" x14ac:dyDescent="0.3">
      <c r="A61" s="315"/>
      <c r="C61" s="316"/>
      <c r="D61" s="317"/>
      <c r="E61" s="88"/>
      <c r="F61" s="219"/>
      <c r="G61" s="318"/>
      <c r="H61" s="88"/>
    </row>
  </sheetData>
  <sheetProtection algorithmName="SHA-512" hashValue="kCMXXo2UUTi3HRMl0sJAdRnqlid2CMYQh/acXgBZChfPNoF71Nr6uBgWFXcR4/bXSgXsX/fH35cE6/60CaGgmQ==" saltValue="Lw2htzCgiyIUKbpTyVGQjg==" spinCount="100000" sheet="1"/>
  <mergeCells count="12">
    <mergeCell ref="A11:J11"/>
    <mergeCell ref="A37:J37"/>
    <mergeCell ref="A55:J55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rintOptions horizontalCentered="1" verticalCentered="1"/>
  <pageMargins left="0.25" right="0.25" top="0.31" bottom="0.33" header="0.3" footer="0.3"/>
  <pageSetup paperSize="10000" scale="84" orientation="landscape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9434-618F-4AAB-A292-0B4A809E6F1B}">
  <dimension ref="A1:K24"/>
  <sheetViews>
    <sheetView zoomScale="110" zoomScaleNormal="110" workbookViewId="0">
      <selection activeCell="E26" sqref="E26"/>
    </sheetView>
  </sheetViews>
  <sheetFormatPr defaultColWidth="9.140625" defaultRowHeight="15" x14ac:dyDescent="0.25"/>
  <cols>
    <col min="1" max="1" width="39.85546875" style="175" customWidth="1"/>
    <col min="2" max="2" width="13.5703125" style="175" customWidth="1"/>
    <col min="3" max="3" width="15.28515625" style="179" bestFit="1" customWidth="1"/>
    <col min="4" max="4" width="11.7109375" style="175" customWidth="1"/>
    <col min="5" max="5" width="11.85546875" style="175" customWidth="1"/>
    <col min="6" max="6" width="12.140625" style="180" customWidth="1"/>
    <col min="7" max="7" width="15.28515625" style="179" customWidth="1"/>
    <col min="8" max="8" width="12" style="175" customWidth="1"/>
    <col min="9" max="9" width="18.42578125" style="175" customWidth="1"/>
    <col min="10" max="16384" width="9.140625" style="175"/>
  </cols>
  <sheetData>
    <row r="1" spans="1:11" s="176" customFormat="1" ht="15.75" x14ac:dyDescent="0.25">
      <c r="A1" s="175" t="s">
        <v>427</v>
      </c>
      <c r="C1" s="177"/>
      <c r="F1" s="178"/>
      <c r="G1" s="177"/>
    </row>
    <row r="2" spans="1:11" s="176" customFormat="1" ht="11.25" customHeight="1" x14ac:dyDescent="0.25">
      <c r="C2" s="177"/>
      <c r="F2" s="178"/>
      <c r="G2" s="177"/>
    </row>
    <row r="3" spans="1:11" s="176" customFormat="1" ht="18.75" x14ac:dyDescent="0.3">
      <c r="A3" s="348" t="s">
        <v>428</v>
      </c>
      <c r="B3" s="348"/>
      <c r="C3" s="348"/>
      <c r="D3" s="348"/>
      <c r="E3" s="348"/>
      <c r="F3" s="348"/>
      <c r="G3" s="348"/>
      <c r="H3" s="348"/>
      <c r="I3" s="348"/>
    </row>
    <row r="4" spans="1:11" s="176" customFormat="1" ht="18.75" x14ac:dyDescent="0.3">
      <c r="A4" s="348" t="s">
        <v>429</v>
      </c>
      <c r="B4" s="348"/>
      <c r="C4" s="348"/>
      <c r="D4" s="348"/>
      <c r="E4" s="348"/>
      <c r="F4" s="348"/>
      <c r="G4" s="348"/>
      <c r="H4" s="348"/>
      <c r="I4" s="348"/>
    </row>
    <row r="5" spans="1:11" s="176" customFormat="1" ht="15.75" x14ac:dyDescent="0.25">
      <c r="A5" s="175"/>
      <c r="B5" s="175"/>
      <c r="C5" s="179"/>
      <c r="D5" s="175"/>
      <c r="E5" s="175"/>
      <c r="F5" s="180"/>
      <c r="G5" s="179"/>
      <c r="H5" s="175"/>
      <c r="I5" s="175"/>
    </row>
    <row r="6" spans="1:11" s="176" customFormat="1" ht="15.75" x14ac:dyDescent="0.25">
      <c r="A6" s="175" t="s">
        <v>430</v>
      </c>
      <c r="B6" s="181"/>
      <c r="C6" s="179"/>
      <c r="D6" s="175"/>
      <c r="E6" s="175"/>
      <c r="F6" s="180"/>
      <c r="G6" s="179"/>
      <c r="H6" s="175"/>
      <c r="I6" s="175"/>
    </row>
    <row r="7" spans="1:11" s="182" customFormat="1" ht="15.75" customHeight="1" x14ac:dyDescent="0.25">
      <c r="A7" s="349" t="s">
        <v>431</v>
      </c>
      <c r="B7" s="351" t="s">
        <v>432</v>
      </c>
      <c r="C7" s="352" t="s">
        <v>433</v>
      </c>
      <c r="D7" s="349" t="s">
        <v>434</v>
      </c>
      <c r="E7" s="351" t="s">
        <v>435</v>
      </c>
      <c r="F7" s="354" t="s">
        <v>436</v>
      </c>
      <c r="G7" s="355"/>
      <c r="H7" s="349" t="s">
        <v>11</v>
      </c>
      <c r="I7" s="349" t="s">
        <v>12</v>
      </c>
    </row>
    <row r="8" spans="1:11" s="182" customFormat="1" ht="30.75" customHeight="1" x14ac:dyDescent="0.25">
      <c r="A8" s="350"/>
      <c r="B8" s="350"/>
      <c r="C8" s="353"/>
      <c r="D8" s="350"/>
      <c r="E8" s="351"/>
      <c r="F8" s="183" t="s">
        <v>437</v>
      </c>
      <c r="G8" s="184" t="s">
        <v>438</v>
      </c>
      <c r="H8" s="350"/>
      <c r="I8" s="350"/>
    </row>
    <row r="9" spans="1:11" s="182" customFormat="1" ht="15.75" x14ac:dyDescent="0.25">
      <c r="A9" s="185"/>
      <c r="B9" s="186"/>
      <c r="C9" s="187"/>
      <c r="D9" s="186"/>
      <c r="E9" s="188"/>
      <c r="F9" s="189"/>
      <c r="G9" s="190"/>
      <c r="H9" s="186"/>
      <c r="I9" s="186"/>
      <c r="K9" s="191"/>
    </row>
    <row r="10" spans="1:11" s="182" customFormat="1" ht="15.75" x14ac:dyDescent="0.25">
      <c r="A10" s="185"/>
      <c r="B10" s="186"/>
      <c r="C10" s="187"/>
      <c r="D10" s="186"/>
      <c r="E10" s="188"/>
      <c r="F10" s="189"/>
      <c r="G10" s="190"/>
      <c r="H10" s="186"/>
      <c r="I10" s="186"/>
    </row>
    <row r="11" spans="1:11" s="182" customFormat="1" ht="15.75" x14ac:dyDescent="0.25">
      <c r="A11" s="192"/>
      <c r="B11" s="193"/>
      <c r="C11" s="194"/>
      <c r="D11" s="193"/>
      <c r="E11" s="195"/>
      <c r="F11" s="196"/>
      <c r="G11" s="197"/>
      <c r="H11" s="193"/>
      <c r="I11" s="193"/>
    </row>
    <row r="12" spans="1:11" s="182" customFormat="1" ht="15.75" x14ac:dyDescent="0.25">
      <c r="A12" s="185"/>
      <c r="B12" s="186"/>
      <c r="C12" s="187"/>
      <c r="D12" s="186"/>
      <c r="E12" s="188"/>
      <c r="F12" s="189"/>
      <c r="G12" s="187"/>
      <c r="H12" s="186"/>
      <c r="I12" s="186"/>
    </row>
    <row r="13" spans="1:11" s="182" customFormat="1" ht="15.75" x14ac:dyDescent="0.25">
      <c r="A13" s="192"/>
      <c r="B13" s="186"/>
      <c r="C13" s="198"/>
      <c r="D13" s="186"/>
      <c r="E13" s="188"/>
      <c r="F13" s="189"/>
      <c r="G13" s="190"/>
      <c r="H13" s="186"/>
      <c r="I13" s="186"/>
    </row>
    <row r="14" spans="1:11" s="182" customFormat="1" ht="15.75" x14ac:dyDescent="0.25">
      <c r="A14" s="185"/>
      <c r="B14" s="186"/>
      <c r="C14" s="187"/>
      <c r="D14" s="186"/>
      <c r="E14" s="188"/>
      <c r="F14" s="199"/>
      <c r="G14" s="190"/>
      <c r="H14" s="186"/>
      <c r="I14" s="186"/>
    </row>
    <row r="15" spans="1:11" s="182" customFormat="1" ht="15.75" x14ac:dyDescent="0.25">
      <c r="A15" s="185"/>
      <c r="B15" s="186"/>
      <c r="C15" s="190"/>
      <c r="D15" s="186"/>
      <c r="E15" s="188"/>
      <c r="F15" s="199"/>
      <c r="G15" s="190"/>
      <c r="H15" s="186"/>
      <c r="I15" s="186"/>
    </row>
    <row r="16" spans="1:11" s="182" customFormat="1" ht="15.75" x14ac:dyDescent="0.25">
      <c r="A16" s="185"/>
      <c r="B16" s="186"/>
      <c r="C16" s="200"/>
      <c r="D16" s="186"/>
      <c r="E16" s="188"/>
      <c r="F16" s="189"/>
      <c r="G16" s="200"/>
      <c r="H16" s="186"/>
      <c r="I16" s="186"/>
    </row>
    <row r="17" spans="1:9" s="207" customFormat="1" ht="15.75" x14ac:dyDescent="0.25">
      <c r="A17" s="201" t="s">
        <v>301</v>
      </c>
      <c r="B17" s="202"/>
      <c r="C17" s="203">
        <f>SUM(C9:C16)</f>
        <v>0</v>
      </c>
      <c r="D17" s="204"/>
      <c r="E17" s="204"/>
      <c r="F17" s="205"/>
      <c r="G17" s="203">
        <f>SUM(G9:G16)</f>
        <v>0</v>
      </c>
      <c r="H17" s="206"/>
      <c r="I17" s="202"/>
    </row>
    <row r="18" spans="1:9" ht="27" customHeight="1" x14ac:dyDescent="0.25">
      <c r="A18" s="347" t="s">
        <v>439</v>
      </c>
      <c r="B18" s="347"/>
      <c r="C18" s="347"/>
      <c r="D18" s="347"/>
      <c r="E18" s="347"/>
      <c r="F18" s="347"/>
      <c r="G18" s="347"/>
      <c r="H18" s="347"/>
      <c r="I18" s="347"/>
    </row>
    <row r="19" spans="1:9" x14ac:dyDescent="0.25">
      <c r="A19" s="208"/>
      <c r="B19" s="208"/>
      <c r="C19" s="208"/>
      <c r="D19" s="208"/>
      <c r="E19" s="208"/>
      <c r="F19" s="208"/>
      <c r="G19" s="208"/>
      <c r="H19" s="208"/>
      <c r="I19" s="208"/>
    </row>
    <row r="20" spans="1:9" x14ac:dyDescent="0.25">
      <c r="A20" s="208"/>
      <c r="B20" s="208"/>
      <c r="C20" s="208"/>
      <c r="D20" s="208"/>
      <c r="E20" s="208"/>
      <c r="F20" s="208"/>
      <c r="G20" s="208"/>
      <c r="H20" s="208"/>
      <c r="I20" s="208"/>
    </row>
    <row r="21" spans="1:9" x14ac:dyDescent="0.25">
      <c r="A21" s="209"/>
      <c r="B21" s="209"/>
      <c r="C21" s="209"/>
      <c r="D21" s="209"/>
      <c r="E21" s="209"/>
    </row>
    <row r="23" spans="1:9" ht="18.75" x14ac:dyDescent="0.3">
      <c r="A23" s="90" t="s">
        <v>302</v>
      </c>
      <c r="B23" s="90"/>
      <c r="C23" s="90"/>
      <c r="D23" s="210"/>
      <c r="E23" s="210"/>
      <c r="F23" s="211"/>
      <c r="G23" s="90" t="s">
        <v>304</v>
      </c>
      <c r="H23" s="87"/>
      <c r="I23" s="87"/>
    </row>
    <row r="24" spans="1:9" s="213" customFormat="1" ht="18.75" x14ac:dyDescent="0.3">
      <c r="A24" s="92" t="s">
        <v>303</v>
      </c>
      <c r="B24" s="92"/>
      <c r="C24" s="92"/>
      <c r="D24" s="212"/>
      <c r="E24" s="212"/>
      <c r="F24" s="212"/>
      <c r="G24" s="92" t="s">
        <v>305</v>
      </c>
      <c r="H24" s="87"/>
      <c r="I24" s="87"/>
    </row>
  </sheetData>
  <sheetProtection algorithmName="SHA-512" hashValue="EDhgmG3U0rA8S8ZiauugtOpGFBKOaQjx7JCBUc61uWAic5q1zJ3StHxZTczoPRYl8cTdvOOambbFzcZSj81FGg==" saltValue="Tys3kL+RshqKQrHQB4g25w==" spinCount="100000" sheet="1"/>
  <mergeCells count="11">
    <mergeCell ref="A18:I18"/>
    <mergeCell ref="A3:I3"/>
    <mergeCell ref="A4:I4"/>
    <mergeCell ref="A7:A8"/>
    <mergeCell ref="B7:B8"/>
    <mergeCell ref="C7:C8"/>
    <mergeCell ref="D7:D8"/>
    <mergeCell ref="E7:E8"/>
    <mergeCell ref="F7:G7"/>
    <mergeCell ref="H7:H8"/>
    <mergeCell ref="I7:I8"/>
  </mergeCells>
  <printOptions horizontalCentered="1"/>
  <pageMargins left="0.45" right="0.45" top="0.5" bottom="0.5" header="0.3" footer="0.3"/>
  <pageSetup paperSize="1000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4660E-E2AA-4CCB-8785-2C37F68937CD}">
  <sheetPr>
    <tabColor theme="0" tint="-0.14999847407452621"/>
  </sheetPr>
  <dimension ref="A1:K58"/>
  <sheetViews>
    <sheetView topLeftCell="A16" zoomScale="145" zoomScaleNormal="145" workbookViewId="0">
      <selection activeCell="H33" sqref="H33"/>
    </sheetView>
  </sheetViews>
  <sheetFormatPr defaultColWidth="9.140625" defaultRowHeight="15.75" x14ac:dyDescent="0.25"/>
  <cols>
    <col min="1" max="1" width="1.5703125" style="147" customWidth="1"/>
    <col min="2" max="2" width="3.28515625" style="147" customWidth="1"/>
    <col min="3" max="3" width="2.85546875" style="147" customWidth="1"/>
    <col min="4" max="4" width="47.7109375" style="147" bestFit="1" customWidth="1"/>
    <col min="5" max="5" width="3" style="147" customWidth="1"/>
    <col min="6" max="6" width="24.5703125" style="151" customWidth="1"/>
    <col min="7" max="7" width="2.85546875" style="151" customWidth="1"/>
    <col min="8" max="8" width="9.140625" style="147"/>
    <col min="9" max="9" width="18.7109375" style="147" bestFit="1" customWidth="1"/>
    <col min="10" max="10" width="16.85546875" style="147" bestFit="1" customWidth="1"/>
    <col min="11" max="16384" width="9.140625" style="147"/>
  </cols>
  <sheetData>
    <row r="1" spans="1:11" x14ac:dyDescent="0.25">
      <c r="A1" s="356" t="s">
        <v>385</v>
      </c>
      <c r="B1" s="356"/>
      <c r="C1" s="356"/>
      <c r="D1" s="356"/>
      <c r="E1" s="356"/>
      <c r="F1" s="356"/>
      <c r="G1" s="146"/>
      <c r="H1" s="146"/>
    </row>
    <row r="2" spans="1:11" x14ac:dyDescent="0.25">
      <c r="A2" s="356" t="s">
        <v>386</v>
      </c>
      <c r="B2" s="356"/>
      <c r="C2" s="356"/>
      <c r="D2" s="356"/>
      <c r="E2" s="356"/>
      <c r="F2" s="356"/>
      <c r="G2" s="146"/>
      <c r="H2" s="146"/>
    </row>
    <row r="3" spans="1:11" x14ac:dyDescent="0.25">
      <c r="A3" s="356" t="s">
        <v>387</v>
      </c>
      <c r="B3" s="356"/>
      <c r="C3" s="356"/>
      <c r="D3" s="356"/>
      <c r="E3" s="356"/>
      <c r="F3" s="356"/>
      <c r="G3" s="146"/>
      <c r="H3" s="146"/>
    </row>
    <row r="4" spans="1:11" x14ac:dyDescent="0.25">
      <c r="A4" s="357" t="s">
        <v>388</v>
      </c>
      <c r="B4" s="357"/>
      <c r="C4" s="357"/>
      <c r="D4" s="357"/>
      <c r="E4" s="357"/>
      <c r="F4" s="357"/>
      <c r="G4" s="148"/>
      <c r="H4" s="148"/>
      <c r="I4" s="149"/>
      <c r="J4" s="149"/>
      <c r="K4" s="149"/>
    </row>
    <row r="5" spans="1:11" x14ac:dyDescent="0.25">
      <c r="E5" s="150"/>
    </row>
    <row r="6" spans="1:11" x14ac:dyDescent="0.25">
      <c r="B6" s="146" t="s">
        <v>389</v>
      </c>
    </row>
    <row r="7" spans="1:11" x14ac:dyDescent="0.25">
      <c r="C7" s="152" t="s">
        <v>390</v>
      </c>
    </row>
    <row r="8" spans="1:11" x14ac:dyDescent="0.25">
      <c r="D8" s="147" t="s">
        <v>391</v>
      </c>
      <c r="F8" s="153">
        <v>15210610.82</v>
      </c>
    </row>
    <row r="9" spans="1:11" x14ac:dyDescent="0.25">
      <c r="D9" s="147" t="s">
        <v>392</v>
      </c>
      <c r="F9" s="154">
        <v>456431408</v>
      </c>
    </row>
    <row r="10" spans="1:11" x14ac:dyDescent="0.25">
      <c r="D10" s="147" t="s">
        <v>393</v>
      </c>
      <c r="F10" s="155">
        <v>18337355.850000001</v>
      </c>
    </row>
    <row r="11" spans="1:11" x14ac:dyDescent="0.25">
      <c r="D11" s="147" t="s">
        <v>394</v>
      </c>
      <c r="F11" s="155">
        <v>187708.94</v>
      </c>
    </row>
    <row r="12" spans="1:11" x14ac:dyDescent="0.25">
      <c r="D12" s="147" t="s">
        <v>395</v>
      </c>
      <c r="F12" s="156">
        <v>6484386.1600000001</v>
      </c>
    </row>
    <row r="13" spans="1:11" x14ac:dyDescent="0.25">
      <c r="D13" s="146" t="s">
        <v>396</v>
      </c>
      <c r="F13" s="157">
        <f>SUM(F8:F12)</f>
        <v>496651469.77000004</v>
      </c>
    </row>
    <row r="14" spans="1:11" x14ac:dyDescent="0.25">
      <c r="C14" s="152" t="s">
        <v>397</v>
      </c>
    </row>
    <row r="15" spans="1:11" x14ac:dyDescent="0.25">
      <c r="D15" s="147" t="s">
        <v>398</v>
      </c>
      <c r="F15" s="158">
        <v>87588908.420000002</v>
      </c>
    </row>
    <row r="16" spans="1:11" x14ac:dyDescent="0.25">
      <c r="D16" s="147" t="s">
        <v>399</v>
      </c>
      <c r="F16" s="159">
        <v>39099487.020000003</v>
      </c>
    </row>
    <row r="17" spans="2:10" x14ac:dyDescent="0.25">
      <c r="D17" s="147" t="s">
        <v>400</v>
      </c>
      <c r="F17" s="159">
        <v>114960860.10999998</v>
      </c>
    </row>
    <row r="18" spans="2:10" x14ac:dyDescent="0.25">
      <c r="D18" s="147" t="s">
        <v>401</v>
      </c>
      <c r="F18" s="159">
        <v>3765732.0999999996</v>
      </c>
    </row>
    <row r="19" spans="2:10" x14ac:dyDescent="0.25">
      <c r="D19" s="147" t="s">
        <v>402</v>
      </c>
      <c r="F19" s="159">
        <v>3492298.66</v>
      </c>
    </row>
    <row r="20" spans="2:10" x14ac:dyDescent="0.25">
      <c r="D20" s="146" t="s">
        <v>403</v>
      </c>
      <c r="F20" s="157">
        <f>SUM(F15:F19)</f>
        <v>248907286.30999997</v>
      </c>
    </row>
    <row r="21" spans="2:10" x14ac:dyDescent="0.25">
      <c r="C21" s="146" t="s">
        <v>404</v>
      </c>
      <c r="F21" s="160">
        <f>F13-F20</f>
        <v>247744183.46000007</v>
      </c>
      <c r="G21" s="161"/>
      <c r="I21" s="162"/>
      <c r="J21" s="162"/>
    </row>
    <row r="22" spans="2:10" x14ac:dyDescent="0.25">
      <c r="B22" s="146" t="s">
        <v>405</v>
      </c>
    </row>
    <row r="23" spans="2:10" x14ac:dyDescent="0.25">
      <c r="C23" s="152" t="s">
        <v>390</v>
      </c>
    </row>
    <row r="24" spans="2:10" x14ac:dyDescent="0.25">
      <c r="D24" s="147" t="s">
        <v>406</v>
      </c>
      <c r="F24" s="151">
        <v>0</v>
      </c>
    </row>
    <row r="25" spans="2:10" ht="31.5" x14ac:dyDescent="0.25">
      <c r="D25" s="163" t="s">
        <v>407</v>
      </c>
      <c r="F25" s="151">
        <v>0</v>
      </c>
    </row>
    <row r="26" spans="2:10" ht="31.5" x14ac:dyDescent="0.25">
      <c r="D26" s="163" t="s">
        <v>408</v>
      </c>
      <c r="F26" s="151">
        <v>0</v>
      </c>
    </row>
    <row r="27" spans="2:10" x14ac:dyDescent="0.25">
      <c r="D27" s="163" t="s">
        <v>409</v>
      </c>
      <c r="F27" s="162">
        <v>0</v>
      </c>
    </row>
    <row r="28" spans="2:10" x14ac:dyDescent="0.25">
      <c r="D28" s="164" t="s">
        <v>410</v>
      </c>
      <c r="E28" s="164"/>
      <c r="F28" s="162">
        <v>0</v>
      </c>
      <c r="G28" s="164"/>
    </row>
    <row r="29" spans="2:10" x14ac:dyDescent="0.25">
      <c r="D29" s="147" t="s">
        <v>411</v>
      </c>
      <c r="F29" s="165">
        <v>136561</v>
      </c>
    </row>
    <row r="30" spans="2:10" x14ac:dyDescent="0.25">
      <c r="D30" s="146" t="s">
        <v>396</v>
      </c>
      <c r="F30" s="157">
        <f>SUM(F24:F29)</f>
        <v>136561</v>
      </c>
    </row>
    <row r="31" spans="2:10" x14ac:dyDescent="0.25">
      <c r="C31" s="152" t="s">
        <v>397</v>
      </c>
    </row>
    <row r="32" spans="2:10" x14ac:dyDescent="0.25">
      <c r="D32" s="147" t="s">
        <v>412</v>
      </c>
      <c r="F32" s="151">
        <v>0</v>
      </c>
      <c r="G32" s="166"/>
    </row>
    <row r="33" spans="2:6" ht="31.5" x14ac:dyDescent="0.25">
      <c r="D33" s="163" t="s">
        <v>413</v>
      </c>
      <c r="F33" s="151">
        <v>953875</v>
      </c>
    </row>
    <row r="34" spans="2:6" x14ac:dyDescent="0.25">
      <c r="D34" s="147" t="s">
        <v>414</v>
      </c>
    </row>
    <row r="35" spans="2:6" s="151" customFormat="1" x14ac:dyDescent="0.25">
      <c r="B35" s="147"/>
      <c r="C35" s="147"/>
      <c r="D35" s="147" t="s">
        <v>415</v>
      </c>
      <c r="E35" s="147"/>
      <c r="F35" s="167">
        <v>0</v>
      </c>
    </row>
    <row r="36" spans="2:6" s="151" customFormat="1" x14ac:dyDescent="0.25">
      <c r="B36" s="147"/>
      <c r="C36" s="147"/>
      <c r="D36" s="146" t="s">
        <v>403</v>
      </c>
      <c r="E36" s="147"/>
      <c r="F36" s="157">
        <f>SUM(F32:F35)</f>
        <v>953875</v>
      </c>
    </row>
    <row r="37" spans="2:6" s="151" customFormat="1" x14ac:dyDescent="0.25">
      <c r="B37" s="147"/>
      <c r="C37" s="146" t="s">
        <v>416</v>
      </c>
      <c r="D37" s="147"/>
      <c r="E37" s="147"/>
      <c r="F37" s="160">
        <f>F30-F36</f>
        <v>-817314</v>
      </c>
    </row>
    <row r="38" spans="2:6" s="151" customFormat="1" x14ac:dyDescent="0.25">
      <c r="B38" s="146" t="s">
        <v>417</v>
      </c>
      <c r="C38" s="147"/>
      <c r="D38" s="147"/>
      <c r="E38" s="147"/>
    </row>
    <row r="39" spans="2:6" s="151" customFormat="1" x14ac:dyDescent="0.25">
      <c r="B39" s="147"/>
      <c r="C39" s="152" t="s">
        <v>390</v>
      </c>
      <c r="D39" s="147"/>
      <c r="E39" s="147"/>
    </row>
    <row r="40" spans="2:6" s="151" customFormat="1" x14ac:dyDescent="0.25">
      <c r="B40" s="147"/>
      <c r="C40" s="147"/>
      <c r="D40" s="147" t="s">
        <v>418</v>
      </c>
      <c r="E40" s="147"/>
      <c r="F40" s="151">
        <v>0</v>
      </c>
    </row>
    <row r="41" spans="2:6" s="151" customFormat="1" x14ac:dyDescent="0.25">
      <c r="B41" s="147"/>
      <c r="C41" s="147"/>
      <c r="D41" s="146" t="s">
        <v>396</v>
      </c>
      <c r="E41" s="147"/>
      <c r="F41" s="157">
        <f>F40</f>
        <v>0</v>
      </c>
    </row>
    <row r="42" spans="2:6" s="151" customFormat="1" x14ac:dyDescent="0.25">
      <c r="B42" s="147"/>
      <c r="C42" s="152" t="s">
        <v>397</v>
      </c>
      <c r="D42" s="147"/>
      <c r="E42" s="147"/>
    </row>
    <row r="43" spans="2:6" s="151" customFormat="1" x14ac:dyDescent="0.25">
      <c r="B43" s="147"/>
      <c r="C43" s="147"/>
      <c r="D43" s="147" t="s">
        <v>419</v>
      </c>
      <c r="E43" s="147"/>
      <c r="F43" s="151">
        <v>0</v>
      </c>
    </row>
    <row r="44" spans="2:6" s="151" customFormat="1" x14ac:dyDescent="0.25">
      <c r="B44" s="147"/>
      <c r="C44" s="147"/>
      <c r="D44" s="147" t="s">
        <v>420</v>
      </c>
      <c r="E44" s="147"/>
      <c r="F44" s="168">
        <v>20889764.039999999</v>
      </c>
    </row>
    <row r="45" spans="2:6" s="151" customFormat="1" x14ac:dyDescent="0.25">
      <c r="B45" s="147"/>
      <c r="C45" s="147"/>
      <c r="D45" s="146" t="s">
        <v>403</v>
      </c>
      <c r="E45" s="147"/>
      <c r="F45" s="157">
        <f>F43+F44</f>
        <v>20889764.039999999</v>
      </c>
    </row>
    <row r="46" spans="2:6" s="151" customFormat="1" x14ac:dyDescent="0.25">
      <c r="B46" s="147"/>
      <c r="C46" s="146" t="s">
        <v>421</v>
      </c>
      <c r="D46" s="147"/>
      <c r="E46" s="147"/>
      <c r="F46" s="160">
        <f>F41-F45</f>
        <v>-20889764.039999999</v>
      </c>
    </row>
    <row r="47" spans="2:6" s="151" customFormat="1" x14ac:dyDescent="0.25">
      <c r="B47" s="146" t="s">
        <v>422</v>
      </c>
      <c r="C47" s="147"/>
      <c r="D47" s="147"/>
      <c r="E47" s="147"/>
    </row>
    <row r="48" spans="2:6" s="151" customFormat="1" x14ac:dyDescent="0.25">
      <c r="B48" s="147"/>
      <c r="C48" s="147"/>
      <c r="D48" s="146" t="s">
        <v>423</v>
      </c>
      <c r="E48" s="147"/>
      <c r="F48" s="161">
        <f>F21+F37+F46</f>
        <v>226037105.42000008</v>
      </c>
    </row>
    <row r="49" spans="2:9" s="151" customFormat="1" x14ac:dyDescent="0.25">
      <c r="B49" s="146" t="s">
        <v>424</v>
      </c>
      <c r="C49" s="147"/>
      <c r="D49" s="147"/>
      <c r="E49" s="147"/>
      <c r="F49" s="169">
        <v>3079325744.73</v>
      </c>
      <c r="G49" s="170"/>
    </row>
    <row r="50" spans="2:9" s="151" customFormat="1" ht="16.5" thickBot="1" x14ac:dyDescent="0.3">
      <c r="B50" s="146" t="s">
        <v>425</v>
      </c>
      <c r="C50" s="147"/>
      <c r="D50" s="147"/>
      <c r="E50" s="147"/>
      <c r="F50" s="171">
        <f>SUM(F48:F49)</f>
        <v>3305362850.1500001</v>
      </c>
      <c r="G50" s="170"/>
      <c r="I50" s="151">
        <f>[1]detailedposition.edited!J14</f>
        <v>3305362850.1500006</v>
      </c>
    </row>
    <row r="51" spans="2:9" s="151" customFormat="1" ht="16.5" thickTop="1" x14ac:dyDescent="0.25">
      <c r="B51" s="146"/>
      <c r="C51" s="147"/>
      <c r="D51" s="147"/>
      <c r="E51" s="147"/>
      <c r="F51" s="172"/>
      <c r="I51" s="151">
        <f>I50-F50</f>
        <v>0</v>
      </c>
    </row>
    <row r="52" spans="2:9" s="151" customFormat="1" x14ac:dyDescent="0.25">
      <c r="B52" s="146"/>
      <c r="C52" s="147"/>
      <c r="D52" s="147"/>
      <c r="E52" s="147"/>
      <c r="F52" s="172"/>
    </row>
    <row r="53" spans="2:9" s="151" customFormat="1" x14ac:dyDescent="0.25">
      <c r="B53" s="147"/>
      <c r="C53" s="147"/>
      <c r="D53" s="147"/>
      <c r="E53" s="151" t="s">
        <v>426</v>
      </c>
    </row>
    <row r="54" spans="2:9" s="151" customFormat="1" x14ac:dyDescent="0.25">
      <c r="B54" s="147"/>
      <c r="C54" s="147"/>
      <c r="D54" s="147"/>
    </row>
    <row r="55" spans="2:9" s="151" customFormat="1" x14ac:dyDescent="0.25">
      <c r="B55" s="147"/>
      <c r="C55" s="147"/>
      <c r="D55" s="147"/>
    </row>
    <row r="56" spans="2:9" s="151" customFormat="1" x14ac:dyDescent="0.25">
      <c r="B56" s="147"/>
      <c r="C56" s="147"/>
      <c r="D56" s="147"/>
      <c r="E56" s="173" t="s">
        <v>302</v>
      </c>
      <c r="F56" s="173"/>
      <c r="G56" s="174"/>
    </row>
    <row r="57" spans="2:9" s="151" customFormat="1" x14ac:dyDescent="0.25">
      <c r="B57" s="147"/>
      <c r="C57" s="147"/>
      <c r="D57" s="147"/>
      <c r="E57" s="173" t="s">
        <v>303</v>
      </c>
      <c r="F57" s="173"/>
      <c r="G57" s="174"/>
    </row>
    <row r="58" spans="2:9" x14ac:dyDescent="0.25">
      <c r="I58" s="162"/>
    </row>
  </sheetData>
  <sheetProtection algorithmName="SHA-512" hashValue="Ylm9NiSKi46+EiLY8GlDUKDxBa555YEftvuiUMAYqsh/j79/r1FGojGwOK3n+e37aeffSIJDVj3KT8araQimew==" saltValue="ujt6wcwy/G1DbEvEaLPcdQ==" spinCount="100000" sheet="1"/>
  <mergeCells count="4">
    <mergeCell ref="A1:F1"/>
    <mergeCell ref="A2:F2"/>
    <mergeCell ref="A3:F3"/>
    <mergeCell ref="A4:F4"/>
  </mergeCells>
  <pageMargins left="1.5" right="0.5" top="1" bottom="0.5" header="0.31496062992126" footer="0.31496062992126"/>
  <pageSetup paperSize="10000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C1D8-123D-4212-8EF1-02288684FD8C}">
  <dimension ref="A1:K54"/>
  <sheetViews>
    <sheetView topLeftCell="A16" zoomScale="145" zoomScaleNormal="145" workbookViewId="0">
      <selection activeCell="J34" sqref="J34"/>
    </sheetView>
  </sheetViews>
  <sheetFormatPr defaultRowHeight="15.75" x14ac:dyDescent="0.25"/>
  <cols>
    <col min="1" max="8" width="9.140625" style="1"/>
    <col min="9" max="9" width="19.28515625" style="1" customWidth="1"/>
    <col min="10" max="16384" width="9.140625" style="1"/>
  </cols>
  <sheetData>
    <row r="1" spans="1:11" x14ac:dyDescent="0.25">
      <c r="A1" s="1" t="s">
        <v>366</v>
      </c>
    </row>
    <row r="2" spans="1:11" x14ac:dyDescent="0.25">
      <c r="A2" s="1" t="s">
        <v>367</v>
      </c>
    </row>
    <row r="5" spans="1:11" x14ac:dyDescent="0.25">
      <c r="A5" s="358" t="s">
        <v>368</v>
      </c>
      <c r="B5" s="358"/>
      <c r="C5" s="358"/>
      <c r="D5" s="358"/>
      <c r="E5" s="358"/>
      <c r="F5" s="358"/>
      <c r="G5" s="358"/>
      <c r="H5" s="358"/>
      <c r="I5" s="358"/>
      <c r="J5" s="138"/>
      <c r="K5" s="138"/>
    </row>
    <row r="6" spans="1:11" x14ac:dyDescent="0.25">
      <c r="A6" s="358" t="s">
        <v>369</v>
      </c>
      <c r="B6" s="358"/>
      <c r="C6" s="358"/>
      <c r="D6" s="358"/>
      <c r="E6" s="358"/>
      <c r="F6" s="358"/>
      <c r="G6" s="358"/>
      <c r="H6" s="358"/>
      <c r="I6" s="358"/>
      <c r="J6" s="138"/>
      <c r="K6" s="138"/>
    </row>
    <row r="9" spans="1:11" x14ac:dyDescent="0.25">
      <c r="A9" s="1" t="s">
        <v>370</v>
      </c>
      <c r="D9" s="139" t="s">
        <v>19</v>
      </c>
    </row>
    <row r="11" spans="1:11" x14ac:dyDescent="0.25">
      <c r="A11" s="1" t="s">
        <v>371</v>
      </c>
      <c r="I11" s="140">
        <v>102797110.53</v>
      </c>
    </row>
    <row r="13" spans="1:11" x14ac:dyDescent="0.25">
      <c r="A13" s="1" t="s">
        <v>372</v>
      </c>
      <c r="B13" s="1" t="s">
        <v>373</v>
      </c>
    </row>
    <row r="16" spans="1:11" x14ac:dyDescent="0.25">
      <c r="B16" s="1" t="s">
        <v>374</v>
      </c>
      <c r="I16" s="93"/>
    </row>
    <row r="17" spans="2:9" x14ac:dyDescent="0.25">
      <c r="B17" s="81"/>
      <c r="C17" s="81"/>
      <c r="D17" s="81"/>
      <c r="E17" s="81"/>
      <c r="F17" s="81"/>
      <c r="I17" s="141" t="s">
        <v>375</v>
      </c>
    </row>
    <row r="18" spans="2:9" x14ac:dyDescent="0.25">
      <c r="B18" s="3"/>
      <c r="C18" s="3"/>
      <c r="D18" s="3"/>
      <c r="E18" s="3"/>
      <c r="F18" s="3"/>
      <c r="I18" s="3"/>
    </row>
    <row r="19" spans="2:9" x14ac:dyDescent="0.25">
      <c r="B19" s="3"/>
      <c r="C19" s="3"/>
      <c r="D19" s="3"/>
      <c r="E19" s="3"/>
      <c r="F19" s="3"/>
      <c r="I19" s="3"/>
    </row>
    <row r="21" spans="2:9" x14ac:dyDescent="0.25">
      <c r="B21" s="1" t="s">
        <v>376</v>
      </c>
    </row>
    <row r="22" spans="2:9" x14ac:dyDescent="0.25">
      <c r="B22" s="81"/>
      <c r="C22" s="81"/>
      <c r="D22" s="81"/>
      <c r="E22" s="81"/>
      <c r="F22" s="81"/>
      <c r="I22" s="141" t="s">
        <v>375</v>
      </c>
    </row>
    <row r="23" spans="2:9" x14ac:dyDescent="0.25">
      <c r="B23" s="3"/>
      <c r="C23" s="3"/>
      <c r="D23" s="3"/>
      <c r="E23" s="3"/>
      <c r="F23" s="3"/>
      <c r="I23" s="3"/>
    </row>
    <row r="24" spans="2:9" x14ac:dyDescent="0.25">
      <c r="B24" s="3"/>
      <c r="C24" s="3"/>
      <c r="D24" s="3"/>
      <c r="E24" s="3"/>
      <c r="F24" s="3"/>
      <c r="I24" s="3"/>
    </row>
    <row r="26" spans="2:9" x14ac:dyDescent="0.25">
      <c r="B26" s="1" t="s">
        <v>377</v>
      </c>
    </row>
    <row r="27" spans="2:9" x14ac:dyDescent="0.25">
      <c r="B27" s="81"/>
      <c r="C27" s="81"/>
      <c r="D27" s="81"/>
      <c r="E27" s="81"/>
      <c r="F27" s="81"/>
      <c r="I27" s="141" t="s">
        <v>375</v>
      </c>
    </row>
    <row r="28" spans="2:9" x14ac:dyDescent="0.25">
      <c r="B28" s="3"/>
      <c r="C28" s="3"/>
      <c r="D28" s="3"/>
      <c r="E28" s="3"/>
      <c r="F28" s="3"/>
      <c r="I28" s="3"/>
    </row>
    <row r="29" spans="2:9" x14ac:dyDescent="0.25">
      <c r="B29" s="3"/>
      <c r="C29" s="3"/>
      <c r="D29" s="3"/>
      <c r="E29" s="3"/>
      <c r="F29" s="3"/>
      <c r="I29" s="3"/>
    </row>
    <row r="31" spans="2:9" x14ac:dyDescent="0.25">
      <c r="B31" s="1" t="s">
        <v>378</v>
      </c>
    </row>
    <row r="32" spans="2:9" x14ac:dyDescent="0.25">
      <c r="B32" s="81"/>
      <c r="C32" s="81"/>
      <c r="D32" s="81"/>
      <c r="E32" s="81"/>
      <c r="F32" s="81"/>
      <c r="I32" s="141" t="s">
        <v>375</v>
      </c>
    </row>
    <row r="33" spans="1:9" x14ac:dyDescent="0.25">
      <c r="B33" s="3"/>
      <c r="C33" s="3"/>
      <c r="D33" s="3"/>
      <c r="E33" s="3"/>
      <c r="F33" s="3"/>
      <c r="I33" s="3"/>
    </row>
    <row r="34" spans="1:9" x14ac:dyDescent="0.25">
      <c r="B34" s="3"/>
      <c r="C34" s="3"/>
      <c r="D34" s="3"/>
      <c r="E34" s="3"/>
      <c r="F34" s="3"/>
      <c r="I34" s="3"/>
    </row>
    <row r="36" spans="1:9" x14ac:dyDescent="0.25">
      <c r="A36" s="1" t="s">
        <v>379</v>
      </c>
      <c r="I36" s="142">
        <f>SUM(I22,I17,I27,I32)</f>
        <v>0</v>
      </c>
    </row>
    <row r="37" spans="1:9" ht="16.5" thickBot="1" x14ac:dyDescent="0.3">
      <c r="A37" s="1" t="s">
        <v>380</v>
      </c>
      <c r="I37" s="143">
        <f>I11-I36</f>
        <v>102797110.53</v>
      </c>
    </row>
    <row r="38" spans="1:9" ht="16.5" thickTop="1" x14ac:dyDescent="0.25">
      <c r="I38" s="144"/>
    </row>
    <row r="40" spans="1:9" x14ac:dyDescent="0.25">
      <c r="F40" s="1" t="s">
        <v>381</v>
      </c>
    </row>
    <row r="41" spans="1:9" x14ac:dyDescent="0.25">
      <c r="F41" s="1" t="s">
        <v>382</v>
      </c>
    </row>
    <row r="42" spans="1:9" x14ac:dyDescent="0.25">
      <c r="F42" s="1" t="s">
        <v>383</v>
      </c>
    </row>
    <row r="43" spans="1:9" x14ac:dyDescent="0.25">
      <c r="F43" s="1" t="s">
        <v>384</v>
      </c>
    </row>
    <row r="47" spans="1:9" x14ac:dyDescent="0.25">
      <c r="F47" s="359" t="s">
        <v>302</v>
      </c>
      <c r="G47" s="359"/>
      <c r="H47" s="359"/>
    </row>
    <row r="48" spans="1:9" x14ac:dyDescent="0.25">
      <c r="F48" s="360" t="s">
        <v>303</v>
      </c>
      <c r="G48" s="360"/>
      <c r="H48" s="360"/>
    </row>
    <row r="49" spans="6:7" x14ac:dyDescent="0.25">
      <c r="G49" s="145"/>
    </row>
    <row r="53" spans="6:7" x14ac:dyDescent="0.25">
      <c r="F53" s="138" t="s">
        <v>304</v>
      </c>
    </row>
    <row r="54" spans="6:7" x14ac:dyDescent="0.25">
      <c r="F54" s="145" t="s">
        <v>305</v>
      </c>
    </row>
  </sheetData>
  <sheetProtection algorithmName="SHA-512" hashValue="Y00vS+3jPqFg1mhkDci9nkEf5H6lM7L0C6BHGTduTs9reCeVH+N6uusaD+nfcUtUyEJPzoEn+9XVKZUQrk4L2g==" saltValue="iPyxzkrVTxuQtLKbgkhlaw==" spinCount="100000" sheet="1"/>
  <mergeCells count="4">
    <mergeCell ref="A5:I5"/>
    <mergeCell ref="A6:I6"/>
    <mergeCell ref="F47:H47"/>
    <mergeCell ref="F48:H48"/>
  </mergeCells>
  <pageMargins left="0.7" right="0.7" top="0.75" bottom="0.75" header="0.3" footer="0.3"/>
  <pageSetup paperSize="10000" scale="98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309F-63E3-4E90-B378-48B4D57D51A9}">
  <dimension ref="A1:R107"/>
  <sheetViews>
    <sheetView view="pageBreakPreview" topLeftCell="A7" zoomScaleNormal="110" zoomScaleSheetLayoutView="100" workbookViewId="0">
      <selection activeCell="D33" sqref="D33"/>
    </sheetView>
  </sheetViews>
  <sheetFormatPr defaultColWidth="9.140625" defaultRowHeight="15.75" x14ac:dyDescent="0.25"/>
  <cols>
    <col min="1" max="1" width="41.42578125" style="137" customWidth="1"/>
    <col min="2" max="2" width="21.7109375" style="113" customWidth="1"/>
    <col min="3" max="3" width="23.5703125" style="113" customWidth="1"/>
    <col min="4" max="4" width="22" style="113" customWidth="1"/>
    <col min="5" max="5" width="12.28515625" style="113" customWidth="1"/>
    <col min="6" max="6" width="13" style="113" customWidth="1"/>
    <col min="7" max="7" width="24.140625" style="113" customWidth="1"/>
    <col min="8" max="8" width="28.7109375" style="95" customWidth="1"/>
    <col min="9" max="9" width="22.42578125" style="95" customWidth="1"/>
    <col min="10" max="10" width="9.140625" style="95"/>
    <col min="11" max="11" width="41.42578125" style="95" customWidth="1"/>
    <col min="12" max="12" width="19.140625" style="95" customWidth="1"/>
    <col min="13" max="13" width="21.140625" style="95" customWidth="1"/>
    <col min="14" max="14" width="19.7109375" style="95" customWidth="1"/>
    <col min="15" max="15" width="12" style="95" customWidth="1"/>
    <col min="16" max="16" width="17.28515625" style="95" customWidth="1"/>
    <col min="17" max="17" width="21" style="95" customWidth="1"/>
    <col min="18" max="16384" width="9.140625" style="95"/>
  </cols>
  <sheetData>
    <row r="1" spans="1:7" ht="18.75" x14ac:dyDescent="0.25">
      <c r="A1" s="94" t="s">
        <v>306</v>
      </c>
      <c r="B1" s="94"/>
      <c r="C1" s="94"/>
      <c r="D1" s="94"/>
      <c r="E1" s="94"/>
      <c r="F1" s="94"/>
      <c r="G1" s="94"/>
    </row>
    <row r="2" spans="1:7" ht="18.75" x14ac:dyDescent="0.25">
      <c r="A2" s="96" t="s">
        <v>307</v>
      </c>
      <c r="B2" s="94"/>
      <c r="C2" s="94"/>
      <c r="D2" s="94"/>
      <c r="E2" s="94"/>
      <c r="F2" s="94"/>
      <c r="G2" s="94"/>
    </row>
    <row r="3" spans="1:7" ht="18.75" x14ac:dyDescent="0.25">
      <c r="A3" s="96"/>
      <c r="B3" s="94"/>
      <c r="C3" s="94"/>
      <c r="D3" s="94"/>
      <c r="E3" s="94"/>
      <c r="F3" s="94"/>
      <c r="G3" s="94"/>
    </row>
    <row r="4" spans="1:7" ht="18.75" x14ac:dyDescent="0.25">
      <c r="A4" s="364" t="s">
        <v>308</v>
      </c>
      <c r="B4" s="364"/>
      <c r="C4" s="364"/>
      <c r="D4" s="364"/>
      <c r="E4" s="364"/>
      <c r="F4" s="364"/>
      <c r="G4" s="364"/>
    </row>
    <row r="5" spans="1:7" ht="18.75" x14ac:dyDescent="0.3">
      <c r="A5" s="365" t="s">
        <v>309</v>
      </c>
      <c r="B5" s="365"/>
      <c r="C5" s="365"/>
      <c r="D5" s="365"/>
      <c r="E5" s="365"/>
      <c r="F5" s="365"/>
      <c r="G5" s="365"/>
    </row>
    <row r="6" spans="1:7" ht="18.75" x14ac:dyDescent="0.3">
      <c r="A6" s="365" t="s">
        <v>299</v>
      </c>
      <c r="B6" s="365"/>
      <c r="C6" s="365"/>
      <c r="D6" s="365"/>
      <c r="E6" s="365"/>
      <c r="F6" s="365"/>
      <c r="G6" s="365"/>
    </row>
    <row r="7" spans="1:7" ht="18.75" x14ac:dyDescent="0.3">
      <c r="A7" s="365"/>
      <c r="B7" s="365"/>
      <c r="C7" s="365"/>
      <c r="D7" s="365"/>
      <c r="E7" s="365"/>
      <c r="F7" s="365"/>
      <c r="G7" s="365"/>
    </row>
    <row r="8" spans="1:7" s="99" customFormat="1" ht="15" customHeight="1" x14ac:dyDescent="0.25">
      <c r="A8" s="97"/>
      <c r="B8" s="366" t="s">
        <v>310</v>
      </c>
      <c r="C8" s="367"/>
      <c r="D8" s="98"/>
      <c r="E8" s="97"/>
      <c r="F8" s="97"/>
      <c r="G8" s="97"/>
    </row>
    <row r="9" spans="1:7" s="99" customFormat="1" ht="31.5" customHeight="1" x14ac:dyDescent="0.25">
      <c r="A9" s="368" t="s">
        <v>311</v>
      </c>
      <c r="B9" s="100" t="s">
        <v>312</v>
      </c>
      <c r="C9" s="100" t="s">
        <v>313</v>
      </c>
      <c r="D9" s="101" t="s">
        <v>314</v>
      </c>
      <c r="E9" s="97" t="s">
        <v>315</v>
      </c>
      <c r="F9" s="97" t="s">
        <v>316</v>
      </c>
      <c r="G9" s="97" t="s">
        <v>317</v>
      </c>
    </row>
    <row r="10" spans="1:7" s="99" customFormat="1" ht="16.5" customHeight="1" x14ac:dyDescent="0.25">
      <c r="A10" s="368"/>
      <c r="B10" s="102">
        <v>0.3</v>
      </c>
      <c r="C10" s="102">
        <v>0.7</v>
      </c>
      <c r="D10" s="97"/>
      <c r="E10" s="97"/>
      <c r="F10" s="97"/>
      <c r="G10" s="97"/>
    </row>
    <row r="11" spans="1:7" s="99" customFormat="1" ht="15" hidden="1" customHeight="1" x14ac:dyDescent="0.25">
      <c r="A11" s="97"/>
      <c r="C11" s="97"/>
      <c r="D11" s="97"/>
      <c r="E11" s="97"/>
      <c r="F11" s="97"/>
      <c r="G11" s="97"/>
    </row>
    <row r="12" spans="1:7" ht="18.75" x14ac:dyDescent="0.25">
      <c r="A12" s="103" t="s">
        <v>318</v>
      </c>
      <c r="B12" s="104"/>
      <c r="C12" s="104"/>
      <c r="D12" s="104"/>
      <c r="E12" s="104"/>
      <c r="F12" s="104"/>
      <c r="G12" s="104"/>
    </row>
    <row r="13" spans="1:7" ht="21.75" customHeight="1" x14ac:dyDescent="0.25">
      <c r="A13" s="105" t="s">
        <v>319</v>
      </c>
      <c r="B13" s="106">
        <v>90946453.5</v>
      </c>
      <c r="C13" s="106">
        <v>212208391.5</v>
      </c>
      <c r="D13" s="106"/>
      <c r="E13" s="106"/>
      <c r="F13" s="106"/>
      <c r="G13" s="106">
        <f>SUM(B13:F13)</f>
        <v>303154845</v>
      </c>
    </row>
    <row r="14" spans="1:7" ht="21" customHeight="1" x14ac:dyDescent="0.25">
      <c r="A14" s="105" t="s">
        <v>320</v>
      </c>
      <c r="B14" s="106"/>
      <c r="C14" s="106">
        <v>27636791.600000001</v>
      </c>
      <c r="D14" s="106"/>
      <c r="E14" s="106"/>
      <c r="F14" s="106"/>
      <c r="G14" s="106">
        <f>SUM(B14:F14)</f>
        <v>27636791.600000001</v>
      </c>
    </row>
    <row r="15" spans="1:7" ht="39" customHeight="1" x14ac:dyDescent="0.25">
      <c r="A15" s="105" t="s">
        <v>321</v>
      </c>
      <c r="B15" s="107"/>
      <c r="C15" s="108">
        <f>123219045.92-44500</f>
        <v>123174545.92</v>
      </c>
      <c r="D15" s="106"/>
      <c r="E15" s="106"/>
      <c r="F15" s="106"/>
      <c r="G15" s="106">
        <f>SUM(B15:F15)</f>
        <v>123174545.92</v>
      </c>
    </row>
    <row r="16" spans="1:7" ht="23.25" customHeight="1" x14ac:dyDescent="0.25">
      <c r="A16" s="109" t="s">
        <v>322</v>
      </c>
      <c r="B16" s="106"/>
      <c r="C16" s="106"/>
      <c r="D16" s="106"/>
      <c r="E16" s="106"/>
      <c r="F16" s="106">
        <v>0</v>
      </c>
      <c r="G16" s="106">
        <f t="shared" ref="G16:G18" si="0">SUM(B16:F16)</f>
        <v>0</v>
      </c>
    </row>
    <row r="17" spans="1:18" ht="21" customHeight="1" x14ac:dyDescent="0.25">
      <c r="A17" s="105" t="s">
        <v>323</v>
      </c>
      <c r="B17" s="106"/>
      <c r="C17" s="106">
        <v>0</v>
      </c>
      <c r="D17" s="106">
        <f>0</f>
        <v>0</v>
      </c>
      <c r="E17" s="106"/>
      <c r="F17" s="106">
        <v>0</v>
      </c>
      <c r="G17" s="106">
        <f t="shared" si="0"/>
        <v>0</v>
      </c>
    </row>
    <row r="18" spans="1:18" ht="20.25" hidden="1" customHeight="1" x14ac:dyDescent="0.25">
      <c r="A18" s="109" t="s">
        <v>324</v>
      </c>
      <c r="B18" s="106"/>
      <c r="C18" s="106"/>
      <c r="D18" s="106"/>
      <c r="E18" s="106"/>
      <c r="F18" s="106"/>
      <c r="G18" s="106">
        <f t="shared" si="0"/>
        <v>0</v>
      </c>
    </row>
    <row r="19" spans="1:18" ht="24.75" customHeight="1" x14ac:dyDescent="0.25">
      <c r="A19" s="110" t="s">
        <v>325</v>
      </c>
      <c r="B19" s="111">
        <f>SUM(B13:B17)</f>
        <v>90946453.5</v>
      </c>
      <c r="C19" s="111">
        <f t="shared" ref="C19:G19" si="1">SUM(C13:C17)</f>
        <v>363019729.01999998</v>
      </c>
      <c r="D19" s="111">
        <f t="shared" si="1"/>
        <v>0</v>
      </c>
      <c r="E19" s="111">
        <f t="shared" si="1"/>
        <v>0</v>
      </c>
      <c r="F19" s="111">
        <f t="shared" si="1"/>
        <v>0</v>
      </c>
      <c r="G19" s="112">
        <f t="shared" si="1"/>
        <v>453966182.52000004</v>
      </c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18" ht="12" hidden="1" customHeight="1" x14ac:dyDescent="0.25">
      <c r="A20" s="105"/>
      <c r="B20" s="106"/>
      <c r="C20" s="106"/>
      <c r="D20" s="106"/>
      <c r="E20" s="106"/>
      <c r="F20" s="106"/>
      <c r="G20" s="106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1:18" ht="9" customHeight="1" x14ac:dyDescent="0.25">
      <c r="A21" s="105"/>
      <c r="B21" s="106"/>
      <c r="C21" s="106"/>
      <c r="D21" s="106"/>
      <c r="E21" s="106"/>
      <c r="F21" s="106"/>
      <c r="G21" s="106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1:18" ht="18.75" x14ac:dyDescent="0.25">
      <c r="A22" s="103" t="s">
        <v>326</v>
      </c>
      <c r="B22" s="104"/>
      <c r="C22" s="104"/>
      <c r="D22" s="104"/>
      <c r="E22" s="104"/>
      <c r="F22" s="104"/>
      <c r="G22" s="104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18" ht="18.75" x14ac:dyDescent="0.25">
      <c r="A23" s="114" t="s">
        <v>327</v>
      </c>
      <c r="B23" s="104"/>
      <c r="C23" s="104"/>
      <c r="D23" s="104"/>
      <c r="E23" s="104"/>
      <c r="F23" s="104"/>
      <c r="G23" s="104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s="113" customFormat="1" ht="21.75" customHeight="1" x14ac:dyDescent="0.25">
      <c r="A24" s="105" t="s">
        <v>328</v>
      </c>
      <c r="B24" s="106">
        <v>0</v>
      </c>
      <c r="C24" s="106">
        <v>0</v>
      </c>
      <c r="D24" s="106"/>
      <c r="E24" s="106"/>
      <c r="F24" s="106"/>
      <c r="G24" s="106">
        <f t="shared" ref="G24:G62" si="2">SUM(B24:F24)</f>
        <v>0</v>
      </c>
    </row>
    <row r="25" spans="1:18" s="113" customFormat="1" ht="21" customHeight="1" x14ac:dyDescent="0.25">
      <c r="A25" s="105" t="s">
        <v>329</v>
      </c>
      <c r="B25" s="106"/>
      <c r="C25" s="106">
        <v>0</v>
      </c>
      <c r="D25" s="106"/>
      <c r="E25" s="106"/>
      <c r="F25" s="106"/>
      <c r="G25" s="106">
        <f t="shared" si="2"/>
        <v>0</v>
      </c>
    </row>
    <row r="26" spans="1:18" s="113" customFormat="1" ht="24" customHeight="1" x14ac:dyDescent="0.25">
      <c r="A26" s="115" t="s">
        <v>330</v>
      </c>
      <c r="B26" s="108"/>
      <c r="C26" s="108">
        <v>0</v>
      </c>
      <c r="D26" s="106"/>
      <c r="E26" s="106"/>
      <c r="F26" s="106"/>
      <c r="G26" s="106">
        <f t="shared" si="2"/>
        <v>0</v>
      </c>
    </row>
    <row r="27" spans="1:18" s="113" customFormat="1" ht="38.25" customHeight="1" x14ac:dyDescent="0.25">
      <c r="A27" s="105" t="s">
        <v>331</v>
      </c>
      <c r="B27" s="106"/>
      <c r="C27" s="106">
        <f>81185000+403803.98+608514+0-388972.5</f>
        <v>81808345.480000004</v>
      </c>
      <c r="D27" s="106"/>
      <c r="E27" s="106"/>
      <c r="F27" s="106"/>
      <c r="G27" s="106">
        <f t="shared" si="2"/>
        <v>81808345.480000004</v>
      </c>
    </row>
    <row r="28" spans="1:18" s="113" customFormat="1" ht="18.75" x14ac:dyDescent="0.25">
      <c r="A28" s="105" t="s">
        <v>332</v>
      </c>
      <c r="B28" s="106"/>
      <c r="C28" s="106">
        <v>0</v>
      </c>
      <c r="D28" s="106"/>
      <c r="E28" s="106"/>
      <c r="F28" s="106"/>
      <c r="G28" s="106">
        <f t="shared" si="2"/>
        <v>0</v>
      </c>
    </row>
    <row r="29" spans="1:18" s="113" customFormat="1" ht="21" customHeight="1" x14ac:dyDescent="0.25">
      <c r="A29" s="105" t="s">
        <v>333</v>
      </c>
      <c r="B29" s="106"/>
      <c r="C29" s="106">
        <v>0</v>
      </c>
      <c r="D29" s="106"/>
      <c r="E29" s="106"/>
      <c r="F29" s="106"/>
      <c r="G29" s="106">
        <f t="shared" si="2"/>
        <v>0</v>
      </c>
    </row>
    <row r="30" spans="1:18" s="113" customFormat="1" ht="18.75" x14ac:dyDescent="0.25">
      <c r="A30" s="105" t="s">
        <v>334</v>
      </c>
      <c r="B30" s="106"/>
      <c r="C30" s="106">
        <v>0</v>
      </c>
      <c r="D30" s="106"/>
      <c r="E30" s="106"/>
      <c r="F30" s="106"/>
      <c r="G30" s="106">
        <f t="shared" si="2"/>
        <v>0</v>
      </c>
    </row>
    <row r="31" spans="1:18" s="113" customFormat="1" ht="18.75" x14ac:dyDescent="0.25">
      <c r="A31" s="105" t="s">
        <v>335</v>
      </c>
      <c r="B31" s="106"/>
      <c r="C31" s="106">
        <f>105142.45+80232.72+168171.28+203938.41</f>
        <v>557484.86</v>
      </c>
      <c r="D31" s="106"/>
      <c r="E31" s="106"/>
      <c r="F31" s="106"/>
      <c r="G31" s="106">
        <f t="shared" si="2"/>
        <v>557484.86</v>
      </c>
    </row>
    <row r="32" spans="1:18" s="113" customFormat="1" ht="18.75" x14ac:dyDescent="0.25">
      <c r="A32" s="105" t="s">
        <v>336</v>
      </c>
      <c r="B32" s="106"/>
      <c r="C32" s="106">
        <v>0</v>
      </c>
      <c r="D32" s="106"/>
      <c r="E32" s="106"/>
      <c r="F32" s="106"/>
      <c r="G32" s="106">
        <f t="shared" si="2"/>
        <v>0</v>
      </c>
    </row>
    <row r="33" spans="1:7" s="113" customFormat="1" ht="37.5" x14ac:dyDescent="0.25">
      <c r="A33" s="105" t="s">
        <v>337</v>
      </c>
      <c r="B33" s="106"/>
      <c r="C33" s="106">
        <f>22727.27+0+45454.54+27727.27+27727.27</f>
        <v>123636.35</v>
      </c>
      <c r="D33" s="106"/>
      <c r="E33" s="106"/>
      <c r="F33" s="106"/>
      <c r="G33" s="106">
        <f t="shared" si="2"/>
        <v>123636.35</v>
      </c>
    </row>
    <row r="34" spans="1:7" s="113" customFormat="1" ht="37.5" x14ac:dyDescent="0.25">
      <c r="A34" s="105" t="s">
        <v>338</v>
      </c>
      <c r="B34" s="106"/>
      <c r="C34" s="106">
        <f>265110+12609.07</f>
        <v>277719.07</v>
      </c>
      <c r="D34" s="106"/>
      <c r="E34" s="106"/>
      <c r="F34" s="106"/>
      <c r="G34" s="106">
        <f t="shared" si="2"/>
        <v>277719.07</v>
      </c>
    </row>
    <row r="35" spans="1:7" s="113" customFormat="1" ht="18.75" x14ac:dyDescent="0.25">
      <c r="A35" s="105" t="s">
        <v>339</v>
      </c>
      <c r="B35" s="106"/>
      <c r="C35" s="106">
        <v>0</v>
      </c>
      <c r="D35" s="106"/>
      <c r="E35" s="106"/>
      <c r="F35" s="106"/>
      <c r="G35" s="106">
        <f t="shared" si="2"/>
        <v>0</v>
      </c>
    </row>
    <row r="36" spans="1:7" s="113" customFormat="1" ht="18.75" x14ac:dyDescent="0.25">
      <c r="A36" s="105" t="s">
        <v>340</v>
      </c>
      <c r="B36" s="106"/>
      <c r="C36" s="106">
        <v>0</v>
      </c>
      <c r="D36" s="106"/>
      <c r="E36" s="106"/>
      <c r="F36" s="106"/>
      <c r="G36" s="106">
        <f t="shared" si="2"/>
        <v>0</v>
      </c>
    </row>
    <row r="37" spans="1:7" s="113" customFormat="1" ht="18.75" x14ac:dyDescent="0.25">
      <c r="A37" s="105" t="s">
        <v>341</v>
      </c>
      <c r="B37" s="106"/>
      <c r="C37" s="106">
        <v>0</v>
      </c>
      <c r="D37" s="106"/>
      <c r="E37" s="106"/>
      <c r="F37" s="106"/>
      <c r="G37" s="106">
        <f t="shared" si="2"/>
        <v>0</v>
      </c>
    </row>
    <row r="38" spans="1:7" s="113" customFormat="1" ht="18.75" x14ac:dyDescent="0.25">
      <c r="A38" s="105" t="s">
        <v>342</v>
      </c>
      <c r="B38" s="106"/>
      <c r="C38" s="106">
        <f>225000</f>
        <v>225000</v>
      </c>
      <c r="D38" s="106"/>
      <c r="E38" s="106"/>
      <c r="F38" s="106"/>
      <c r="G38" s="106">
        <f t="shared" si="2"/>
        <v>225000</v>
      </c>
    </row>
    <row r="39" spans="1:7" s="113" customFormat="1" ht="57.75" hidden="1" customHeight="1" x14ac:dyDescent="0.25">
      <c r="A39" s="105" t="s">
        <v>343</v>
      </c>
      <c r="B39" s="106"/>
      <c r="C39" s="106"/>
      <c r="D39" s="106"/>
      <c r="E39" s="106"/>
      <c r="F39" s="106"/>
      <c r="G39" s="106">
        <f t="shared" si="2"/>
        <v>0</v>
      </c>
    </row>
    <row r="40" spans="1:7" s="113" customFormat="1" ht="38.25" hidden="1" customHeight="1" x14ac:dyDescent="0.25">
      <c r="A40" s="105" t="s">
        <v>344</v>
      </c>
      <c r="B40" s="106"/>
      <c r="C40" s="106"/>
      <c r="D40" s="106"/>
      <c r="E40" s="106" t="s">
        <v>345</v>
      </c>
      <c r="F40" s="106"/>
      <c r="G40" s="106">
        <f t="shared" si="2"/>
        <v>0</v>
      </c>
    </row>
    <row r="41" spans="1:7" s="113" customFormat="1" ht="19.5" hidden="1" customHeight="1" x14ac:dyDescent="0.25">
      <c r="A41" s="105" t="s">
        <v>346</v>
      </c>
      <c r="B41" s="106"/>
      <c r="C41" s="106"/>
      <c r="D41" s="106"/>
      <c r="E41" s="106"/>
      <c r="F41" s="106"/>
      <c r="G41" s="106">
        <f t="shared" si="2"/>
        <v>0</v>
      </c>
    </row>
    <row r="42" spans="1:7" s="113" customFormat="1" ht="19.5" customHeight="1" x14ac:dyDescent="0.25">
      <c r="A42" s="116" t="s">
        <v>347</v>
      </c>
      <c r="B42" s="104">
        <f>SUM(B24:B41)</f>
        <v>0</v>
      </c>
      <c r="C42" s="104">
        <f>SUM(C24:C41)</f>
        <v>82992185.75999999</v>
      </c>
      <c r="D42" s="104"/>
      <c r="E42" s="104"/>
      <c r="F42" s="104"/>
      <c r="G42" s="104">
        <f t="shared" si="2"/>
        <v>82992185.75999999</v>
      </c>
    </row>
    <row r="43" spans="1:7" s="113" customFormat="1" ht="8.25" customHeight="1" x14ac:dyDescent="0.25">
      <c r="A43" s="114"/>
      <c r="B43" s="106"/>
      <c r="C43" s="106"/>
      <c r="D43" s="106"/>
      <c r="E43" s="106"/>
      <c r="F43" s="106"/>
      <c r="G43" s="106"/>
    </row>
    <row r="44" spans="1:7" s="113" customFormat="1" ht="19.5" customHeight="1" x14ac:dyDescent="0.25">
      <c r="A44" s="114" t="s">
        <v>348</v>
      </c>
      <c r="B44" s="106"/>
      <c r="C44" s="106"/>
      <c r="D44" s="106"/>
      <c r="E44" s="106"/>
      <c r="F44" s="106"/>
      <c r="G44" s="106"/>
    </row>
    <row r="45" spans="1:7" s="113" customFormat="1" ht="19.5" customHeight="1" x14ac:dyDescent="0.25">
      <c r="A45" s="105" t="s">
        <v>339</v>
      </c>
      <c r="B45" s="106"/>
      <c r="C45" s="106">
        <v>0</v>
      </c>
      <c r="D45" s="106"/>
      <c r="E45" s="106"/>
      <c r="F45" s="106"/>
      <c r="G45" s="106">
        <f t="shared" si="2"/>
        <v>0</v>
      </c>
    </row>
    <row r="46" spans="1:7" s="113" customFormat="1" ht="19.5" customHeight="1" x14ac:dyDescent="0.25">
      <c r="A46" s="105" t="s">
        <v>349</v>
      </c>
      <c r="B46" s="106"/>
      <c r="C46" s="106">
        <v>0</v>
      </c>
      <c r="D46" s="106"/>
      <c r="E46" s="106"/>
      <c r="F46" s="106"/>
      <c r="G46" s="106">
        <f t="shared" si="2"/>
        <v>0</v>
      </c>
    </row>
    <row r="47" spans="1:7" s="113" customFormat="1" ht="19.5" customHeight="1" x14ac:dyDescent="0.25">
      <c r="A47" s="105" t="s">
        <v>350</v>
      </c>
      <c r="B47" s="106"/>
      <c r="C47" s="106">
        <v>0</v>
      </c>
      <c r="D47" s="106"/>
      <c r="E47" s="106"/>
      <c r="F47" s="106"/>
      <c r="G47" s="106">
        <f t="shared" si="2"/>
        <v>0</v>
      </c>
    </row>
    <row r="48" spans="1:7" s="113" customFormat="1" ht="19.5" customHeight="1" x14ac:dyDescent="0.25">
      <c r="A48" s="105" t="s">
        <v>342</v>
      </c>
      <c r="B48" s="106"/>
      <c r="C48" s="106">
        <v>0</v>
      </c>
      <c r="D48" s="106"/>
      <c r="E48" s="106"/>
      <c r="F48" s="106"/>
      <c r="G48" s="106">
        <f t="shared" si="2"/>
        <v>0</v>
      </c>
    </row>
    <row r="49" spans="1:10" s="113" customFormat="1" ht="19.5" customHeight="1" x14ac:dyDescent="0.25">
      <c r="A49" s="105" t="s">
        <v>351</v>
      </c>
      <c r="B49" s="106"/>
      <c r="C49" s="106">
        <v>0</v>
      </c>
      <c r="D49" s="106"/>
      <c r="E49" s="106"/>
      <c r="F49" s="106"/>
      <c r="G49" s="106">
        <f t="shared" si="2"/>
        <v>0</v>
      </c>
    </row>
    <row r="50" spans="1:10" s="113" customFormat="1" ht="19.5" customHeight="1" x14ac:dyDescent="0.25">
      <c r="A50" s="105" t="s">
        <v>352</v>
      </c>
      <c r="B50" s="106"/>
      <c r="C50" s="106">
        <v>0</v>
      </c>
      <c r="D50" s="106"/>
      <c r="E50" s="106"/>
      <c r="F50" s="106"/>
      <c r="G50" s="106">
        <f t="shared" si="2"/>
        <v>0</v>
      </c>
    </row>
    <row r="51" spans="1:10" s="113" customFormat="1" ht="19.5" customHeight="1" x14ac:dyDescent="0.25">
      <c r="A51" s="105" t="s">
        <v>353</v>
      </c>
      <c r="B51" s="106"/>
      <c r="C51" s="106">
        <v>0</v>
      </c>
      <c r="D51" s="106"/>
      <c r="E51" s="106"/>
      <c r="F51" s="106"/>
      <c r="G51" s="106">
        <f t="shared" si="2"/>
        <v>0</v>
      </c>
    </row>
    <row r="52" spans="1:10" s="113" customFormat="1" ht="19.5" customHeight="1" x14ac:dyDescent="0.25">
      <c r="A52" s="105" t="s">
        <v>333</v>
      </c>
      <c r="B52" s="106"/>
      <c r="C52" s="106">
        <v>0</v>
      </c>
      <c r="D52" s="106"/>
      <c r="E52" s="106"/>
      <c r="F52" s="106"/>
      <c r="G52" s="106">
        <f t="shared" si="2"/>
        <v>0</v>
      </c>
    </row>
    <row r="53" spans="1:10" s="113" customFormat="1" ht="19.5" customHeight="1" x14ac:dyDescent="0.25">
      <c r="A53" s="105" t="s">
        <v>354</v>
      </c>
      <c r="B53" s="106"/>
      <c r="C53" s="106">
        <v>0</v>
      </c>
      <c r="D53" s="106"/>
      <c r="E53" s="106"/>
      <c r="F53" s="106"/>
      <c r="G53" s="106">
        <f t="shared" si="2"/>
        <v>0</v>
      </c>
    </row>
    <row r="54" spans="1:10" s="113" customFormat="1" ht="19.5" customHeight="1" x14ac:dyDescent="0.25">
      <c r="A54" s="105" t="s">
        <v>355</v>
      </c>
      <c r="B54" s="106"/>
      <c r="C54" s="106">
        <v>0</v>
      </c>
      <c r="D54" s="106"/>
      <c r="E54" s="106"/>
      <c r="F54" s="106"/>
      <c r="G54" s="106">
        <f t="shared" si="2"/>
        <v>0</v>
      </c>
    </row>
    <row r="55" spans="1:10" s="113" customFormat="1" ht="19.5" customHeight="1" x14ac:dyDescent="0.25">
      <c r="A55" s="105" t="s">
        <v>356</v>
      </c>
      <c r="B55" s="106"/>
      <c r="C55" s="106">
        <v>0</v>
      </c>
      <c r="D55" s="106"/>
      <c r="E55" s="106"/>
      <c r="F55" s="106"/>
      <c r="G55" s="106">
        <f t="shared" si="2"/>
        <v>0</v>
      </c>
    </row>
    <row r="56" spans="1:10" s="113" customFormat="1" ht="19.5" customHeight="1" x14ac:dyDescent="0.25">
      <c r="A56" s="105" t="s">
        <v>357</v>
      </c>
      <c r="B56" s="106"/>
      <c r="C56" s="106">
        <f>8721300+697000+8721300+8721300-161200</f>
        <v>26699700</v>
      </c>
      <c r="D56" s="106"/>
      <c r="E56" s="106"/>
      <c r="F56" s="106"/>
      <c r="G56" s="106">
        <f t="shared" si="2"/>
        <v>26699700</v>
      </c>
    </row>
    <row r="57" spans="1:10" s="113" customFormat="1" ht="19.5" customHeight="1" x14ac:dyDescent="0.25">
      <c r="A57" s="105" t="s">
        <v>358</v>
      </c>
      <c r="B57" s="106"/>
      <c r="C57" s="106">
        <v>0</v>
      </c>
      <c r="D57" s="106"/>
      <c r="E57" s="106"/>
      <c r="F57" s="106"/>
      <c r="G57" s="106">
        <f t="shared" si="2"/>
        <v>0</v>
      </c>
    </row>
    <row r="58" spans="1:10" s="113" customFormat="1" ht="19.5" customHeight="1" x14ac:dyDescent="0.25">
      <c r="A58" s="105" t="s">
        <v>328</v>
      </c>
      <c r="B58" s="106"/>
      <c r="C58" s="106">
        <v>0</v>
      </c>
      <c r="D58" s="106"/>
      <c r="E58" s="106"/>
      <c r="F58" s="106"/>
      <c r="G58" s="106">
        <f t="shared" si="2"/>
        <v>0</v>
      </c>
    </row>
    <row r="59" spans="1:10" s="113" customFormat="1" ht="19.5" customHeight="1" x14ac:dyDescent="0.25">
      <c r="A59" s="114" t="s">
        <v>359</v>
      </c>
      <c r="B59" s="104">
        <f>SUM(B45:B58)</f>
        <v>0</v>
      </c>
      <c r="C59" s="104">
        <f>SUM(C45:C58)</f>
        <v>26699700</v>
      </c>
      <c r="D59" s="104"/>
      <c r="E59" s="104"/>
      <c r="F59" s="104"/>
      <c r="G59" s="104">
        <f t="shared" si="2"/>
        <v>26699700</v>
      </c>
    </row>
    <row r="60" spans="1:10" s="113" customFormat="1" ht="7.5" customHeight="1" x14ac:dyDescent="0.25">
      <c r="A60" s="114"/>
      <c r="B60" s="104"/>
      <c r="C60" s="104"/>
      <c r="D60" s="104"/>
      <c r="E60" s="104"/>
      <c r="F60" s="104"/>
      <c r="G60" s="104"/>
    </row>
    <row r="61" spans="1:10" s="113" customFormat="1" ht="34.5" hidden="1" customHeight="1" x14ac:dyDescent="0.25">
      <c r="A61" s="117"/>
      <c r="B61" s="106"/>
      <c r="C61" s="106"/>
      <c r="D61" s="104">
        <f>SUM(D24:D39)</f>
        <v>0</v>
      </c>
      <c r="E61" s="104">
        <f>SUM(E24:E39)</f>
        <v>0</v>
      </c>
      <c r="F61" s="104">
        <f>SUM(F24:F39)</f>
        <v>0</v>
      </c>
      <c r="G61" s="106">
        <f t="shared" si="2"/>
        <v>0</v>
      </c>
    </row>
    <row r="62" spans="1:10" s="113" customFormat="1" ht="28.5" hidden="1" customHeight="1" x14ac:dyDescent="0.25">
      <c r="A62" s="117"/>
      <c r="B62" s="106"/>
      <c r="C62" s="106"/>
      <c r="D62" s="104">
        <f t="shared" ref="D62:F63" si="3">SUM(D24:D40)</f>
        <v>0</v>
      </c>
      <c r="E62" s="104">
        <f t="shared" si="3"/>
        <v>0</v>
      </c>
      <c r="F62" s="104">
        <f t="shared" si="3"/>
        <v>0</v>
      </c>
      <c r="G62" s="106">
        <f t="shared" si="2"/>
        <v>0</v>
      </c>
    </row>
    <row r="63" spans="1:10" s="113" customFormat="1" ht="28.5" hidden="1" customHeight="1" x14ac:dyDescent="0.25">
      <c r="A63" s="118"/>
      <c r="C63" s="107">
        <v>0</v>
      </c>
      <c r="D63" s="104">
        <f t="shared" si="3"/>
        <v>0</v>
      </c>
      <c r="E63" s="104">
        <f t="shared" si="3"/>
        <v>0</v>
      </c>
      <c r="F63" s="104">
        <f t="shared" si="3"/>
        <v>0</v>
      </c>
      <c r="G63" s="107">
        <f>SUM(B63:F63)</f>
        <v>0</v>
      </c>
      <c r="H63" s="107"/>
      <c r="I63" s="118"/>
    </row>
    <row r="64" spans="1:10" s="113" customFormat="1" ht="21" customHeight="1" x14ac:dyDescent="0.25">
      <c r="A64" s="114" t="s">
        <v>360</v>
      </c>
      <c r="C64" s="107"/>
      <c r="D64" s="104"/>
      <c r="E64" s="104"/>
      <c r="F64" s="104"/>
      <c r="G64" s="107"/>
      <c r="H64" s="119"/>
      <c r="I64" s="96"/>
      <c r="J64" s="95"/>
    </row>
    <row r="65" spans="1:18" s="113" customFormat="1" ht="23.25" customHeight="1" x14ac:dyDescent="0.25">
      <c r="A65" s="118" t="s">
        <v>361</v>
      </c>
      <c r="B65" s="120"/>
      <c r="C65" s="107">
        <f>43790549.72-20371856.34-21611354.4</f>
        <v>1807338.9800000004</v>
      </c>
      <c r="D65" s="104">
        <f t="shared" ref="D65:F65" si="4">SUM(D24:D40)</f>
        <v>0</v>
      </c>
      <c r="E65" s="104">
        <f t="shared" si="4"/>
        <v>0</v>
      </c>
      <c r="F65" s="104">
        <f t="shared" si="4"/>
        <v>0</v>
      </c>
      <c r="G65" s="121">
        <f>SUM(B65:F65)</f>
        <v>1807338.9800000004</v>
      </c>
      <c r="H65" s="119"/>
      <c r="I65" s="96"/>
      <c r="J65" s="95"/>
    </row>
    <row r="66" spans="1:18" s="113" customFormat="1" ht="23.25" customHeight="1" x14ac:dyDescent="0.25">
      <c r="A66" s="105" t="s">
        <v>328</v>
      </c>
      <c r="B66" s="106">
        <v>0</v>
      </c>
      <c r="C66" s="106">
        <f>18058675.9</f>
        <v>18058675.899999999</v>
      </c>
      <c r="D66" s="106"/>
      <c r="E66" s="106"/>
      <c r="F66" s="106"/>
      <c r="G66" s="106">
        <f t="shared" ref="G66" si="5">SUM(B66:F66)</f>
        <v>18058675.899999999</v>
      </c>
      <c r="H66" s="119"/>
      <c r="I66" s="96"/>
      <c r="J66" s="95"/>
    </row>
    <row r="67" spans="1:18" s="113" customFormat="1" ht="22.5" customHeight="1" x14ac:dyDescent="0.25">
      <c r="A67" s="114" t="s">
        <v>362</v>
      </c>
      <c r="B67" s="122">
        <f>SUM(B65)</f>
        <v>0</v>
      </c>
      <c r="C67" s="122">
        <f>SUM(C65:C66)</f>
        <v>19866014.879999999</v>
      </c>
      <c r="D67" s="122">
        <f t="shared" ref="D67:G67" si="6">SUM(D65:D66)</f>
        <v>0</v>
      </c>
      <c r="E67" s="122">
        <f t="shared" si="6"/>
        <v>0</v>
      </c>
      <c r="F67" s="122">
        <f t="shared" si="6"/>
        <v>0</v>
      </c>
      <c r="G67" s="122">
        <f t="shared" si="6"/>
        <v>19866014.879999999</v>
      </c>
      <c r="H67" s="119"/>
      <c r="I67" s="96"/>
      <c r="J67" s="95"/>
    </row>
    <row r="68" spans="1:18" s="113" customFormat="1" ht="9" customHeight="1" x14ac:dyDescent="0.25">
      <c r="A68" s="123"/>
      <c r="B68" s="124"/>
      <c r="C68" s="125"/>
      <c r="D68" s="104"/>
      <c r="E68" s="104"/>
      <c r="F68" s="104"/>
      <c r="G68" s="126"/>
      <c r="H68" s="119"/>
      <c r="I68" s="96"/>
      <c r="J68" s="95"/>
    </row>
    <row r="69" spans="1:18" s="113" customFormat="1" ht="36.75" customHeight="1" x14ac:dyDescent="0.25">
      <c r="A69" s="114" t="s">
        <v>363</v>
      </c>
      <c r="B69" s="126">
        <f t="shared" ref="B69:G69" si="7">B42+B59+B67</f>
        <v>0</v>
      </c>
      <c r="C69" s="126">
        <f t="shared" si="7"/>
        <v>129557900.63999999</v>
      </c>
      <c r="D69" s="126">
        <f t="shared" si="7"/>
        <v>0</v>
      </c>
      <c r="E69" s="126">
        <f t="shared" si="7"/>
        <v>0</v>
      </c>
      <c r="F69" s="126">
        <f t="shared" si="7"/>
        <v>0</v>
      </c>
      <c r="G69" s="127">
        <f t="shared" si="7"/>
        <v>129557900.63999999</v>
      </c>
      <c r="H69" s="119"/>
      <c r="I69" s="96"/>
      <c r="J69" s="95"/>
    </row>
    <row r="70" spans="1:18" s="113" customFormat="1" ht="9" customHeight="1" x14ac:dyDescent="0.25">
      <c r="A70" s="123"/>
      <c r="B70" s="125"/>
      <c r="C70" s="125"/>
      <c r="D70" s="125"/>
      <c r="E70" s="125"/>
      <c r="F70" s="125"/>
      <c r="G70" s="125"/>
      <c r="H70" s="119"/>
      <c r="I70" s="96"/>
      <c r="J70" s="95"/>
    </row>
    <row r="71" spans="1:18" s="113" customFormat="1" ht="27.75" customHeight="1" thickBot="1" x14ac:dyDescent="0.3">
      <c r="A71" s="128" t="s">
        <v>364</v>
      </c>
      <c r="B71" s="129">
        <f>B19-B42-B59</f>
        <v>90946453.5</v>
      </c>
      <c r="C71" s="129">
        <f>C19-C69</f>
        <v>233461828.38</v>
      </c>
      <c r="D71" s="129">
        <f>D19-D42-D59</f>
        <v>0</v>
      </c>
      <c r="E71" s="129">
        <f>E19-E42-E59</f>
        <v>0</v>
      </c>
      <c r="F71" s="129">
        <f>F19-F42-F59</f>
        <v>0</v>
      </c>
      <c r="G71" s="130">
        <f>G19-G69</f>
        <v>324408281.88000005</v>
      </c>
      <c r="J71" s="95"/>
      <c r="K71" s="95"/>
      <c r="L71" s="95"/>
      <c r="M71" s="95"/>
      <c r="N71" s="95"/>
      <c r="O71" s="95"/>
      <c r="P71" s="95"/>
      <c r="Q71" s="95"/>
      <c r="R71" s="95"/>
    </row>
    <row r="72" spans="1:18" ht="16.5" thickTop="1" x14ac:dyDescent="0.25">
      <c r="A72" s="361" t="s">
        <v>365</v>
      </c>
      <c r="B72" s="361"/>
      <c r="C72" s="361"/>
      <c r="D72" s="361"/>
      <c r="E72" s="361"/>
      <c r="F72" s="361"/>
      <c r="G72" s="361"/>
    </row>
    <row r="73" spans="1:18" ht="18.75" x14ac:dyDescent="0.3">
      <c r="A73" s="131"/>
      <c r="B73" s="94"/>
      <c r="C73" s="94"/>
    </row>
    <row r="74" spans="1:18" x14ac:dyDescent="0.25">
      <c r="A74" s="95"/>
      <c r="B74" s="95"/>
      <c r="C74" s="95"/>
      <c r="D74" s="95"/>
      <c r="E74" s="95"/>
      <c r="F74" s="95"/>
      <c r="G74" s="95"/>
    </row>
    <row r="75" spans="1:18" x14ac:dyDescent="0.25">
      <c r="A75" s="95"/>
      <c r="B75" s="95"/>
      <c r="C75" s="95"/>
      <c r="D75" s="95"/>
      <c r="E75" s="95"/>
      <c r="F75" s="95"/>
      <c r="G75" s="95"/>
    </row>
    <row r="76" spans="1:18" ht="21" x14ac:dyDescent="0.35">
      <c r="A76" s="362" t="s">
        <v>302</v>
      </c>
      <c r="B76" s="362"/>
      <c r="C76" s="362"/>
      <c r="D76" s="132"/>
      <c r="E76" s="133" t="s">
        <v>304</v>
      </c>
      <c r="F76" s="134"/>
      <c r="G76" s="134"/>
    </row>
    <row r="77" spans="1:18" ht="21" x14ac:dyDescent="0.35">
      <c r="A77" s="363" t="s">
        <v>303</v>
      </c>
      <c r="B77" s="363"/>
      <c r="C77" s="363"/>
      <c r="D77" s="135"/>
      <c r="E77" s="136" t="s">
        <v>305</v>
      </c>
      <c r="F77" s="134"/>
      <c r="G77" s="134"/>
    </row>
    <row r="81" spans="1:7" x14ac:dyDescent="0.25">
      <c r="A81" s="113"/>
      <c r="D81" s="95"/>
      <c r="E81" s="95"/>
      <c r="F81" s="95"/>
      <c r="G81" s="95"/>
    </row>
    <row r="82" spans="1:7" x14ac:dyDescent="0.25">
      <c r="A82" s="113"/>
      <c r="C82" s="95"/>
      <c r="D82" s="95"/>
      <c r="E82" s="95"/>
      <c r="F82" s="95"/>
      <c r="G82" s="95"/>
    </row>
    <row r="83" spans="1:7" x14ac:dyDescent="0.25">
      <c r="A83" s="113"/>
      <c r="C83" s="95"/>
      <c r="D83" s="95"/>
      <c r="E83" s="95"/>
      <c r="F83" s="95"/>
      <c r="G83" s="95"/>
    </row>
    <row r="84" spans="1:7" ht="25.5" customHeight="1" x14ac:dyDescent="0.25">
      <c r="A84" s="113"/>
      <c r="C84" s="95"/>
      <c r="D84" s="95"/>
      <c r="E84" s="95"/>
      <c r="F84" s="95"/>
      <c r="G84" s="95"/>
    </row>
    <row r="85" spans="1:7" ht="33" customHeight="1" x14ac:dyDescent="0.25">
      <c r="A85" s="113"/>
      <c r="C85" s="95"/>
      <c r="D85" s="95"/>
      <c r="E85" s="95"/>
      <c r="F85" s="95"/>
      <c r="G85" s="95"/>
    </row>
    <row r="86" spans="1:7" ht="24" customHeight="1" x14ac:dyDescent="0.25">
      <c r="A86" s="113"/>
      <c r="C86" s="95"/>
      <c r="D86" s="95"/>
      <c r="E86" s="95"/>
      <c r="F86" s="95"/>
      <c r="G86" s="95"/>
    </row>
    <row r="87" spans="1:7" ht="27.75" customHeight="1" x14ac:dyDescent="0.25">
      <c r="A87" s="113"/>
      <c r="C87" s="95"/>
      <c r="D87" s="95"/>
      <c r="E87" s="95"/>
      <c r="F87" s="95"/>
      <c r="G87" s="95"/>
    </row>
    <row r="88" spans="1:7" ht="27" customHeight="1" x14ac:dyDescent="0.25">
      <c r="A88" s="113"/>
      <c r="C88" s="95"/>
      <c r="D88" s="95"/>
      <c r="E88" s="95"/>
      <c r="F88" s="95"/>
      <c r="G88" s="95"/>
    </row>
    <row r="89" spans="1:7" ht="24" customHeight="1" x14ac:dyDescent="0.25">
      <c r="A89" s="113"/>
      <c r="C89" s="95"/>
      <c r="D89" s="95"/>
      <c r="E89" s="95"/>
      <c r="F89" s="95"/>
      <c r="G89" s="95"/>
    </row>
    <row r="90" spans="1:7" ht="27" customHeight="1" x14ac:dyDescent="0.25">
      <c r="A90" s="113"/>
      <c r="C90" s="95"/>
      <c r="D90" s="95"/>
      <c r="E90" s="95"/>
      <c r="F90" s="95"/>
      <c r="G90" s="95"/>
    </row>
    <row r="91" spans="1:7" ht="6" customHeight="1" x14ac:dyDescent="0.25">
      <c r="A91" s="113"/>
      <c r="C91" s="95"/>
      <c r="D91" s="95"/>
      <c r="E91" s="95"/>
      <c r="F91" s="95"/>
      <c r="G91" s="95"/>
    </row>
    <row r="92" spans="1:7" ht="22.5" customHeight="1" x14ac:dyDescent="0.25">
      <c r="A92" s="113"/>
      <c r="C92" s="95"/>
      <c r="D92" s="95"/>
      <c r="E92" s="95"/>
      <c r="F92" s="95"/>
      <c r="G92" s="95"/>
    </row>
    <row r="93" spans="1:7" ht="6.75" customHeight="1" x14ac:dyDescent="0.25">
      <c r="A93" s="113"/>
      <c r="D93" s="95"/>
      <c r="E93" s="95"/>
      <c r="F93" s="95"/>
      <c r="G93" s="95"/>
    </row>
    <row r="94" spans="1:7" ht="25.5" customHeight="1" x14ac:dyDescent="0.25">
      <c r="A94" s="113"/>
      <c r="D94" s="95"/>
      <c r="E94" s="95"/>
      <c r="F94" s="95"/>
      <c r="G94" s="95"/>
    </row>
    <row r="95" spans="1:7" ht="23.25" customHeight="1" x14ac:dyDescent="0.25">
      <c r="A95" s="113"/>
      <c r="D95" s="95"/>
      <c r="E95" s="95"/>
      <c r="F95" s="95"/>
      <c r="G95" s="95"/>
    </row>
    <row r="96" spans="1:7" ht="19.5" customHeight="1" x14ac:dyDescent="0.25">
      <c r="A96" s="113"/>
      <c r="D96" s="95"/>
      <c r="E96" s="95"/>
      <c r="F96" s="95"/>
      <c r="G96" s="95"/>
    </row>
    <row r="97" spans="1:7" ht="20.25" customHeight="1" x14ac:dyDescent="0.25">
      <c r="A97" s="113"/>
      <c r="D97" s="95"/>
      <c r="E97" s="95"/>
      <c r="F97" s="95"/>
      <c r="G97" s="95"/>
    </row>
    <row r="98" spans="1:7" ht="23.25" customHeight="1" x14ac:dyDescent="0.25">
      <c r="A98" s="113"/>
      <c r="D98" s="95"/>
      <c r="E98" s="95"/>
      <c r="F98" s="95"/>
      <c r="G98" s="95"/>
    </row>
    <row r="99" spans="1:7" ht="21.75" customHeight="1" x14ac:dyDescent="0.25">
      <c r="A99" s="113"/>
      <c r="D99" s="95"/>
      <c r="E99" s="95"/>
      <c r="F99" s="95"/>
      <c r="G99" s="95"/>
    </row>
    <row r="100" spans="1:7" ht="39" customHeight="1" x14ac:dyDescent="0.25">
      <c r="A100" s="113"/>
      <c r="D100" s="95"/>
      <c r="E100" s="95"/>
      <c r="F100" s="95"/>
      <c r="G100" s="95"/>
    </row>
    <row r="101" spans="1:7" ht="25.5" customHeight="1" x14ac:dyDescent="0.25">
      <c r="A101" s="113"/>
      <c r="D101" s="95"/>
      <c r="E101" s="95"/>
      <c r="F101" s="95"/>
      <c r="G101" s="95"/>
    </row>
    <row r="102" spans="1:7" ht="27" customHeight="1" x14ac:dyDescent="0.25">
      <c r="A102" s="113"/>
      <c r="D102" s="95"/>
      <c r="E102" s="95"/>
      <c r="F102" s="95"/>
      <c r="G102" s="95"/>
    </row>
    <row r="103" spans="1:7" x14ac:dyDescent="0.25">
      <c r="A103" s="113"/>
      <c r="D103" s="95"/>
      <c r="E103" s="95"/>
      <c r="F103" s="95"/>
      <c r="G103" s="95"/>
    </row>
    <row r="104" spans="1:7" x14ac:dyDescent="0.25">
      <c r="A104" s="113"/>
      <c r="D104" s="95"/>
      <c r="E104" s="95"/>
      <c r="F104" s="95"/>
      <c r="G104" s="95"/>
    </row>
    <row r="105" spans="1:7" x14ac:dyDescent="0.25">
      <c r="A105" s="113"/>
      <c r="D105" s="95"/>
      <c r="E105" s="95"/>
      <c r="F105" s="95"/>
      <c r="G105" s="95"/>
    </row>
    <row r="106" spans="1:7" x14ac:dyDescent="0.25">
      <c r="A106" s="113"/>
      <c r="D106" s="95"/>
      <c r="E106" s="95"/>
      <c r="F106" s="95"/>
      <c r="G106" s="95"/>
    </row>
    <row r="107" spans="1:7" x14ac:dyDescent="0.25">
      <c r="A107" s="113"/>
      <c r="D107" s="95"/>
      <c r="E107" s="95"/>
      <c r="F107" s="95"/>
      <c r="G107" s="95"/>
    </row>
  </sheetData>
  <sheetProtection algorithmName="SHA-512" hashValue="bUyldbAgmxx3QkboE2n5EdfB16VGCIK/6JLFQo6WgPnUEyc58dvl4ODnD1e1YIeP+BNDwhXgkCywk5tObBHBVw==" saltValue="2rmKwqPBseUAH4Zy7U8zaA==" spinCount="100000" sheet="1"/>
  <mergeCells count="9">
    <mergeCell ref="A72:G72"/>
    <mergeCell ref="A76:C76"/>
    <mergeCell ref="A77:C77"/>
    <mergeCell ref="A4:G4"/>
    <mergeCell ref="A5:G5"/>
    <mergeCell ref="A6:G6"/>
    <mergeCell ref="A7:G7"/>
    <mergeCell ref="B8:C8"/>
    <mergeCell ref="A9:A10"/>
  </mergeCells>
  <printOptions horizontalCentered="1"/>
  <pageMargins left="0.25" right="0.25" top="0.25" bottom="0.25" header="0.17" footer="0.17"/>
  <pageSetup paperSize="10000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zoomScaleSheetLayoutView="100" workbookViewId="0">
      <selection activeCell="F29" sqref="F29"/>
    </sheetView>
  </sheetViews>
  <sheetFormatPr defaultColWidth="9.140625" defaultRowHeight="15.75" x14ac:dyDescent="0.25"/>
  <cols>
    <col min="1" max="1" width="31.42578125" style="1" customWidth="1"/>
    <col min="2" max="2" width="14.42578125" style="1" customWidth="1"/>
    <col min="3" max="3" width="16.7109375" style="27" customWidth="1"/>
    <col min="4" max="4" width="16.42578125" style="1" customWidth="1"/>
    <col min="5" max="5" width="19.85546875" style="1" customWidth="1"/>
    <col min="6" max="6" width="20.140625" style="53" customWidth="1"/>
    <col min="7" max="7" width="22" style="1" customWidth="1"/>
    <col min="8" max="8" width="14.28515625" style="1" customWidth="1"/>
    <col min="9" max="9" width="11.28515625" style="1" customWidth="1"/>
    <col min="10" max="16384" width="9.140625" style="1"/>
  </cols>
  <sheetData>
    <row r="1" spans="1:10" x14ac:dyDescent="0.25">
      <c r="A1" s="1" t="s">
        <v>0</v>
      </c>
    </row>
    <row r="3" spans="1:10" ht="18.75" x14ac:dyDescent="0.3">
      <c r="A3" s="369" t="s">
        <v>1</v>
      </c>
      <c r="B3" s="369"/>
      <c r="C3" s="369"/>
      <c r="D3" s="369"/>
      <c r="E3" s="369"/>
      <c r="F3" s="369"/>
      <c r="G3" s="369"/>
      <c r="H3" s="369"/>
      <c r="I3" s="369"/>
    </row>
    <row r="4" spans="1:10" ht="18.75" x14ac:dyDescent="0.3">
      <c r="A4" s="369" t="s">
        <v>300</v>
      </c>
      <c r="B4" s="369"/>
      <c r="C4" s="369"/>
      <c r="D4" s="369"/>
      <c r="E4" s="369"/>
      <c r="F4" s="369"/>
      <c r="G4" s="369"/>
      <c r="H4" s="369"/>
      <c r="I4" s="369"/>
    </row>
    <row r="6" spans="1:10" x14ac:dyDescent="0.25">
      <c r="A6" s="1" t="s">
        <v>2</v>
      </c>
    </row>
    <row r="7" spans="1:10" ht="10.5" customHeight="1" thickBot="1" x14ac:dyDescent="0.3"/>
    <row r="8" spans="1:10" x14ac:dyDescent="0.25">
      <c r="A8" s="370" t="s">
        <v>3</v>
      </c>
      <c r="B8" s="372" t="s">
        <v>4</v>
      </c>
      <c r="C8" s="374" t="s">
        <v>5</v>
      </c>
      <c r="D8" s="372" t="s">
        <v>6</v>
      </c>
      <c r="E8" s="376" t="s">
        <v>7</v>
      </c>
      <c r="F8" s="378" t="s">
        <v>10</v>
      </c>
      <c r="G8" s="379"/>
      <c r="H8" s="376" t="s">
        <v>11</v>
      </c>
      <c r="I8" s="380" t="s">
        <v>12</v>
      </c>
    </row>
    <row r="9" spans="1:10" ht="32.25" thickBot="1" x14ac:dyDescent="0.3">
      <c r="A9" s="371"/>
      <c r="B9" s="373"/>
      <c r="C9" s="375"/>
      <c r="D9" s="373"/>
      <c r="E9" s="377"/>
      <c r="F9" s="85" t="s">
        <v>8</v>
      </c>
      <c r="G9" s="85" t="s">
        <v>9</v>
      </c>
      <c r="H9" s="377"/>
      <c r="I9" s="381"/>
    </row>
    <row r="10" spans="1:10" x14ac:dyDescent="0.25">
      <c r="A10" s="80" t="s">
        <v>13</v>
      </c>
      <c r="B10" s="81"/>
      <c r="C10" s="82"/>
      <c r="D10" s="81"/>
      <c r="E10" s="81"/>
      <c r="F10" s="83"/>
      <c r="G10" s="81"/>
      <c r="H10" s="81"/>
      <c r="I10" s="84"/>
    </row>
    <row r="11" spans="1:10" x14ac:dyDescent="0.25">
      <c r="A11" s="71"/>
      <c r="B11" s="28"/>
      <c r="C11" s="25"/>
      <c r="D11" s="11"/>
      <c r="E11" s="11"/>
      <c r="F11" s="14"/>
      <c r="G11" s="21"/>
      <c r="H11" s="11"/>
      <c r="I11" s="72"/>
      <c r="J11" s="20"/>
    </row>
    <row r="12" spans="1:10" x14ac:dyDescent="0.25">
      <c r="A12" s="71"/>
      <c r="B12" s="28"/>
      <c r="C12" s="25"/>
      <c r="D12" s="11"/>
      <c r="E12" s="11"/>
      <c r="F12" s="14"/>
      <c r="G12" s="21"/>
      <c r="H12" s="11"/>
      <c r="I12" s="72"/>
      <c r="J12" s="20"/>
    </row>
    <row r="13" spans="1:10" x14ac:dyDescent="0.25">
      <c r="A13" s="71"/>
      <c r="B13" s="28"/>
      <c r="C13" s="25"/>
      <c r="D13" s="11"/>
      <c r="E13" s="11"/>
      <c r="F13" s="14"/>
      <c r="G13" s="21"/>
      <c r="H13" s="11"/>
      <c r="I13" s="72"/>
      <c r="J13" s="20"/>
    </row>
    <row r="14" spans="1:10" x14ac:dyDescent="0.25">
      <c r="A14" s="71"/>
      <c r="B14" s="28"/>
      <c r="C14" s="25"/>
      <c r="D14" s="11"/>
      <c r="E14" s="11"/>
      <c r="F14" s="14"/>
      <c r="G14" s="21"/>
      <c r="H14" s="11"/>
      <c r="I14" s="72"/>
      <c r="J14" s="20"/>
    </row>
    <row r="15" spans="1:10" x14ac:dyDescent="0.25">
      <c r="A15" s="70" t="s">
        <v>14</v>
      </c>
      <c r="B15" s="28"/>
      <c r="C15" s="23"/>
      <c r="D15" s="11"/>
      <c r="E15" s="11"/>
      <c r="F15" s="18"/>
      <c r="G15" s="19"/>
      <c r="H15" s="11"/>
      <c r="I15" s="72"/>
      <c r="J15" s="20"/>
    </row>
    <row r="16" spans="1:10" s="37" customFormat="1" ht="31.5" x14ac:dyDescent="0.25">
      <c r="A16" s="71" t="s">
        <v>278</v>
      </c>
      <c r="B16" s="28" t="s">
        <v>299</v>
      </c>
      <c r="C16" s="25">
        <f>27831591.54+32507059.82+24655496.14</f>
        <v>84994147.5</v>
      </c>
      <c r="D16" s="36"/>
      <c r="E16" s="36"/>
      <c r="F16" s="18"/>
      <c r="G16" s="58">
        <f>+C16</f>
        <v>84994147.5</v>
      </c>
      <c r="H16" s="11"/>
      <c r="I16" s="72"/>
      <c r="J16" s="48"/>
    </row>
    <row r="17" spans="1:10" s="37" customFormat="1" x14ac:dyDescent="0.25">
      <c r="A17" s="73"/>
      <c r="B17" s="28"/>
      <c r="C17" s="25"/>
      <c r="D17" s="36"/>
      <c r="E17" s="36"/>
      <c r="F17" s="18"/>
      <c r="G17" s="58"/>
      <c r="H17" s="11"/>
      <c r="I17" s="72"/>
      <c r="J17" s="48"/>
    </row>
    <row r="18" spans="1:10" x14ac:dyDescent="0.25">
      <c r="A18" s="70" t="s">
        <v>15</v>
      </c>
      <c r="B18" s="5"/>
      <c r="C18" s="8"/>
      <c r="D18" s="6"/>
      <c r="E18" s="6"/>
      <c r="F18" s="49"/>
      <c r="G18" s="50"/>
      <c r="H18" s="36"/>
      <c r="I18" s="74"/>
    </row>
    <row r="19" spans="1:10" s="37" customFormat="1" x14ac:dyDescent="0.25">
      <c r="A19" s="75"/>
      <c r="B19" s="38"/>
      <c r="C19" s="52"/>
      <c r="D19" s="36"/>
      <c r="E19" s="36"/>
      <c r="F19" s="18"/>
      <c r="G19" s="19"/>
      <c r="H19" s="36"/>
      <c r="I19" s="72"/>
      <c r="J19" s="48"/>
    </row>
    <row r="20" spans="1:10" x14ac:dyDescent="0.25">
      <c r="A20" s="76"/>
      <c r="B20" s="38"/>
      <c r="C20" s="43"/>
      <c r="D20" s="11"/>
      <c r="E20" s="11"/>
      <c r="F20" s="7"/>
      <c r="G20" s="6"/>
      <c r="H20" s="36"/>
      <c r="I20" s="77"/>
      <c r="J20" s="20"/>
    </row>
    <row r="21" spans="1:10" ht="16.5" thickBot="1" x14ac:dyDescent="0.3">
      <c r="A21" s="78"/>
      <c r="B21" s="60"/>
      <c r="C21" s="61"/>
      <c r="D21" s="11"/>
      <c r="E21" s="11"/>
      <c r="F21" s="59"/>
      <c r="G21" s="62"/>
      <c r="H21" s="62"/>
      <c r="I21" s="79"/>
    </row>
    <row r="22" spans="1:10" ht="16.5" thickBot="1" x14ac:dyDescent="0.3">
      <c r="A22" s="63" t="s">
        <v>301</v>
      </c>
      <c r="B22" s="64"/>
      <c r="C22" s="65"/>
      <c r="D22" s="66"/>
      <c r="E22" s="66"/>
      <c r="F22" s="67"/>
      <c r="G22" s="68">
        <f>SUM(G11:G21)</f>
        <v>84994147.5</v>
      </c>
      <c r="H22" s="66"/>
      <c r="I22" s="69"/>
    </row>
    <row r="27" spans="1:10" ht="18.75" x14ac:dyDescent="0.3">
      <c r="A27" s="86" t="s">
        <v>302</v>
      </c>
      <c r="B27" s="87"/>
      <c r="C27" s="88"/>
      <c r="D27" s="87"/>
      <c r="E27" s="87"/>
      <c r="F27" s="89"/>
      <c r="G27" s="90" t="s">
        <v>304</v>
      </c>
      <c r="H27" s="87"/>
    </row>
    <row r="28" spans="1:10" ht="18.75" x14ac:dyDescent="0.3">
      <c r="A28" s="91" t="s">
        <v>303</v>
      </c>
      <c r="B28" s="87"/>
      <c r="C28" s="88"/>
      <c r="D28" s="87"/>
      <c r="E28" s="87"/>
      <c r="F28" s="89"/>
      <c r="G28" s="92" t="s">
        <v>305</v>
      </c>
      <c r="H28" s="87"/>
    </row>
  </sheetData>
  <sheetProtection algorithmName="SHA-512" hashValue="7ts0la3I1/iKtDVaVk5/+qm8yWyWgvGnGSza2k7n/KdZcTsGLTjbq1twgWnmV94u3eqMn3ajPNhqQonR+XYZzw==" saltValue="GYCJ3zbPBriFHIhAmDg/vA==" spinCount="100000" sheet="1"/>
  <mergeCells count="10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25" bottom="0.47" header="0.2" footer="0.26"/>
  <pageSetup paperSize="10000" scale="89" orientation="landscape" horizontalDpi="300" verticalDpi="300" r:id="rId1"/>
  <headerFooter>
    <oddFooter>Page &amp;P of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2"/>
  <sheetViews>
    <sheetView view="pageBreakPreview" topLeftCell="A110" zoomScaleSheetLayoutView="100" workbookViewId="0">
      <selection activeCell="F111" sqref="F111"/>
    </sheetView>
  </sheetViews>
  <sheetFormatPr defaultColWidth="9.140625" defaultRowHeight="15.75" x14ac:dyDescent="0.25"/>
  <cols>
    <col min="1" max="1" width="27.42578125" style="1" customWidth="1"/>
    <col min="2" max="2" width="14.42578125" style="1" customWidth="1"/>
    <col min="3" max="4" width="18.28515625" style="27" customWidth="1"/>
    <col min="5" max="5" width="14.140625" style="1" customWidth="1"/>
    <col min="6" max="6" width="19.85546875" style="1" customWidth="1"/>
    <col min="7" max="7" width="18.7109375" style="53" customWidth="1"/>
    <col min="8" max="8" width="17.5703125" style="1" customWidth="1"/>
    <col min="9" max="9" width="18" style="1" customWidth="1"/>
    <col min="10" max="10" width="12.140625" style="1" customWidth="1"/>
    <col min="11" max="16384" width="9.140625" style="1"/>
  </cols>
  <sheetData>
    <row r="1" spans="1:11" ht="15.6" x14ac:dyDescent="0.3">
      <c r="A1" s="1" t="s">
        <v>0</v>
      </c>
    </row>
    <row r="3" spans="1:11" ht="15.6" x14ac:dyDescent="0.3">
      <c r="A3" s="330" t="s">
        <v>1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1" ht="15.6" x14ac:dyDescent="0.3">
      <c r="A4" s="330" t="s">
        <v>274</v>
      </c>
      <c r="B4" s="330"/>
      <c r="C4" s="330"/>
      <c r="D4" s="330"/>
      <c r="E4" s="330"/>
      <c r="F4" s="330"/>
      <c r="G4" s="330"/>
      <c r="H4" s="330"/>
      <c r="I4" s="330"/>
      <c r="J4" s="330"/>
    </row>
    <row r="6" spans="1:11" ht="15.6" x14ac:dyDescent="0.3">
      <c r="A6" s="1" t="s">
        <v>2</v>
      </c>
    </row>
    <row r="8" spans="1:11" x14ac:dyDescent="0.25">
      <c r="A8" s="382" t="s">
        <v>3</v>
      </c>
      <c r="B8" s="382" t="s">
        <v>4</v>
      </c>
      <c r="C8" s="384" t="s">
        <v>5</v>
      </c>
      <c r="D8" s="40"/>
      <c r="E8" s="382" t="s">
        <v>6</v>
      </c>
      <c r="F8" s="386" t="s">
        <v>7</v>
      </c>
      <c r="G8" s="388" t="s">
        <v>10</v>
      </c>
      <c r="H8" s="389"/>
      <c r="I8" s="386" t="s">
        <v>11</v>
      </c>
      <c r="J8" s="382" t="s">
        <v>12</v>
      </c>
    </row>
    <row r="9" spans="1:11" ht="47.25" x14ac:dyDescent="0.25">
      <c r="A9" s="383"/>
      <c r="B9" s="383"/>
      <c r="C9" s="385"/>
      <c r="D9" s="41"/>
      <c r="E9" s="383"/>
      <c r="F9" s="387"/>
      <c r="G9" s="2" t="s">
        <v>8</v>
      </c>
      <c r="H9" s="2" t="s">
        <v>9</v>
      </c>
      <c r="I9" s="387"/>
      <c r="J9" s="383"/>
    </row>
    <row r="10" spans="1:11" ht="15.6" x14ac:dyDescent="0.3">
      <c r="A10" s="13" t="s">
        <v>13</v>
      </c>
      <c r="B10" s="3"/>
      <c r="C10" s="31"/>
      <c r="D10" s="31"/>
      <c r="E10" s="3"/>
      <c r="F10" s="3"/>
      <c r="G10" s="54"/>
      <c r="H10" s="3"/>
      <c r="I10" s="3"/>
      <c r="J10" s="4"/>
    </row>
    <row r="11" spans="1:11" ht="72" x14ac:dyDescent="0.3">
      <c r="A11" s="22" t="s">
        <v>57</v>
      </c>
      <c r="B11" s="10" t="s">
        <v>22</v>
      </c>
      <c r="C11" s="25">
        <v>4660402.8099999996</v>
      </c>
      <c r="D11" s="25"/>
      <c r="E11" s="11"/>
      <c r="F11" s="11"/>
      <c r="G11" s="14">
        <v>0.80820000000000003</v>
      </c>
      <c r="H11" s="17">
        <v>3766537.55</v>
      </c>
      <c r="I11" s="11"/>
      <c r="J11" s="15"/>
      <c r="K11" s="20"/>
    </row>
    <row r="12" spans="1:11" ht="43.15" x14ac:dyDescent="0.3">
      <c r="A12" s="24" t="s">
        <v>58</v>
      </c>
      <c r="B12" s="28" t="s">
        <v>35</v>
      </c>
      <c r="C12" s="25">
        <v>2329347.06</v>
      </c>
      <c r="D12" s="25"/>
      <c r="E12" s="11"/>
      <c r="F12" s="11"/>
      <c r="G12" s="14">
        <v>1</v>
      </c>
      <c r="H12" s="21">
        <v>2329347.06</v>
      </c>
      <c r="I12" s="11"/>
      <c r="J12" s="15"/>
      <c r="K12" s="20"/>
    </row>
    <row r="13" spans="1:11" ht="72" x14ac:dyDescent="0.3">
      <c r="A13" s="24" t="s">
        <v>60</v>
      </c>
      <c r="B13" s="28" t="s">
        <v>27</v>
      </c>
      <c r="C13" s="25">
        <v>4706836.3600000003</v>
      </c>
      <c r="D13" s="25"/>
      <c r="E13" s="11"/>
      <c r="F13" s="11"/>
      <c r="G13" s="14">
        <v>0.5</v>
      </c>
      <c r="H13" s="21">
        <v>2353418.17</v>
      </c>
      <c r="I13" s="11"/>
      <c r="J13" s="15"/>
      <c r="K13" s="20"/>
    </row>
    <row r="14" spans="1:11" ht="57.6" x14ac:dyDescent="0.3">
      <c r="A14" s="24" t="s">
        <v>61</v>
      </c>
      <c r="B14" s="28" t="s">
        <v>265</v>
      </c>
      <c r="C14" s="25">
        <v>3474563.82</v>
      </c>
      <c r="D14" s="25"/>
      <c r="E14" s="11"/>
      <c r="F14" s="11"/>
      <c r="G14" s="14">
        <v>0.35</v>
      </c>
      <c r="H14" s="21">
        <v>1216097.3500000001</v>
      </c>
      <c r="I14" s="11"/>
      <c r="J14" s="15"/>
      <c r="K14" s="20"/>
    </row>
    <row r="15" spans="1:11" ht="57.6" x14ac:dyDescent="0.3">
      <c r="A15" s="24" t="s">
        <v>61</v>
      </c>
      <c r="B15" s="28" t="s">
        <v>265</v>
      </c>
      <c r="C15" s="25">
        <v>3477484.37</v>
      </c>
      <c r="D15" s="25"/>
      <c r="E15" s="11"/>
      <c r="F15" s="11"/>
      <c r="G15" s="14">
        <v>0.35</v>
      </c>
      <c r="H15" s="21">
        <v>1217119.53</v>
      </c>
      <c r="I15" s="11"/>
      <c r="J15" s="15"/>
      <c r="K15" s="20"/>
    </row>
    <row r="16" spans="1:11" ht="72" x14ac:dyDescent="0.3">
      <c r="A16" s="24" t="s">
        <v>62</v>
      </c>
      <c r="B16" s="28" t="s">
        <v>279</v>
      </c>
      <c r="C16" s="25">
        <v>4628006.38</v>
      </c>
      <c r="D16" s="25"/>
      <c r="E16" s="11"/>
      <c r="F16" s="11"/>
      <c r="G16" s="14">
        <v>0.7</v>
      </c>
      <c r="H16" s="21">
        <v>3239604.12</v>
      </c>
      <c r="I16" s="11"/>
      <c r="J16" s="15"/>
      <c r="K16" s="20"/>
    </row>
    <row r="17" spans="1:11" ht="86.45" x14ac:dyDescent="0.3">
      <c r="A17" s="24" t="s">
        <v>63</v>
      </c>
      <c r="B17" s="28" t="s">
        <v>280</v>
      </c>
      <c r="C17" s="25">
        <v>3787731.34</v>
      </c>
      <c r="D17" s="25"/>
      <c r="E17" s="11"/>
      <c r="F17" s="11"/>
      <c r="G17" s="14">
        <v>0.8</v>
      </c>
      <c r="H17" s="21">
        <v>3030107.37</v>
      </c>
      <c r="I17" s="11"/>
      <c r="J17" s="15"/>
      <c r="K17" s="20"/>
    </row>
    <row r="18" spans="1:11" ht="72" x14ac:dyDescent="0.3">
      <c r="A18" s="24" t="s">
        <v>65</v>
      </c>
      <c r="B18" s="28" t="s">
        <v>285</v>
      </c>
      <c r="C18" s="25">
        <v>3015953.49</v>
      </c>
      <c r="D18" s="25"/>
      <c r="E18" s="11"/>
      <c r="F18" s="11"/>
      <c r="G18" s="14">
        <v>1</v>
      </c>
      <c r="H18" s="21">
        <v>3015953.49</v>
      </c>
      <c r="I18" s="11"/>
      <c r="J18" s="15"/>
      <c r="K18" s="20"/>
    </row>
    <row r="19" spans="1:11" ht="57.6" x14ac:dyDescent="0.3">
      <c r="A19" s="24" t="s">
        <v>66</v>
      </c>
      <c r="B19" s="28" t="s">
        <v>39</v>
      </c>
      <c r="C19" s="25">
        <v>4230503.04</v>
      </c>
      <c r="D19" s="25"/>
      <c r="E19" s="11"/>
      <c r="F19" s="11"/>
      <c r="G19" s="14">
        <v>1</v>
      </c>
      <c r="H19" s="21">
        <v>4230503.04</v>
      </c>
      <c r="I19" s="11"/>
      <c r="J19" s="15"/>
      <c r="K19" s="20"/>
    </row>
    <row r="20" spans="1:11" ht="57.6" x14ac:dyDescent="0.3">
      <c r="A20" s="22" t="s">
        <v>67</v>
      </c>
      <c r="B20" s="10" t="s">
        <v>39</v>
      </c>
      <c r="C20" s="25">
        <v>4230503.04</v>
      </c>
      <c r="D20" s="25"/>
      <c r="E20" s="11"/>
      <c r="F20" s="11"/>
      <c r="G20" s="14">
        <v>1</v>
      </c>
      <c r="H20" s="17">
        <v>4230503.04</v>
      </c>
      <c r="I20" s="11"/>
      <c r="J20" s="15"/>
      <c r="K20" s="20"/>
    </row>
    <row r="21" spans="1:11" ht="57.6" x14ac:dyDescent="0.3">
      <c r="A21" s="24" t="s">
        <v>69</v>
      </c>
      <c r="B21" s="28" t="s">
        <v>51</v>
      </c>
      <c r="C21" s="25">
        <v>4239021.16</v>
      </c>
      <c r="D21" s="25"/>
      <c r="E21" s="11"/>
      <c r="F21" s="11"/>
      <c r="G21" s="14">
        <v>0.35</v>
      </c>
      <c r="H21" s="21">
        <v>1483657.41</v>
      </c>
      <c r="I21" s="11"/>
      <c r="J21" s="15"/>
      <c r="K21" s="20"/>
    </row>
    <row r="22" spans="1:11" ht="72" x14ac:dyDescent="0.3">
      <c r="A22" s="24" t="s">
        <v>70</v>
      </c>
      <c r="B22" s="28" t="s">
        <v>45</v>
      </c>
      <c r="C22" s="25">
        <v>2997584.26</v>
      </c>
      <c r="D22" s="25"/>
      <c r="E22" s="11"/>
      <c r="F22" s="11"/>
      <c r="G22" s="14">
        <v>0.52810000000000001</v>
      </c>
      <c r="H22" s="21">
        <v>1583024.25</v>
      </c>
      <c r="I22" s="11"/>
      <c r="J22" s="15"/>
      <c r="K22" s="20"/>
    </row>
    <row r="23" spans="1:11" ht="57.6" x14ac:dyDescent="0.3">
      <c r="A23" s="24" t="s">
        <v>71</v>
      </c>
      <c r="B23" s="28" t="s">
        <v>37</v>
      </c>
      <c r="C23" s="25">
        <v>3095883.66</v>
      </c>
      <c r="D23" s="25"/>
      <c r="E23" s="11"/>
      <c r="F23" s="11"/>
      <c r="G23" s="14">
        <v>0.9</v>
      </c>
      <c r="H23" s="21">
        <v>2786295.29</v>
      </c>
      <c r="I23" s="11"/>
      <c r="J23" s="15"/>
      <c r="K23" s="20"/>
    </row>
    <row r="24" spans="1:11" ht="72" x14ac:dyDescent="0.3">
      <c r="A24" s="24" t="s">
        <v>72</v>
      </c>
      <c r="B24" s="28" t="s">
        <v>25</v>
      </c>
      <c r="C24" s="25">
        <v>3899812.53</v>
      </c>
      <c r="D24" s="25"/>
      <c r="E24" s="11"/>
      <c r="F24" s="11"/>
      <c r="G24" s="14">
        <v>0.9</v>
      </c>
      <c r="H24" s="21">
        <v>3509831.28</v>
      </c>
      <c r="I24" s="11"/>
      <c r="J24" s="15"/>
      <c r="K24" s="20"/>
    </row>
    <row r="25" spans="1:11" ht="57.6" x14ac:dyDescent="0.3">
      <c r="A25" s="24" t="s">
        <v>73</v>
      </c>
      <c r="B25" s="28" t="s">
        <v>32</v>
      </c>
      <c r="C25" s="25">
        <v>4195219.3899999997</v>
      </c>
      <c r="D25" s="25"/>
      <c r="E25" s="11"/>
      <c r="F25" s="11"/>
      <c r="G25" s="14">
        <v>0.9</v>
      </c>
      <c r="H25" s="21">
        <v>3775697.45</v>
      </c>
      <c r="I25" s="11"/>
      <c r="J25" s="15"/>
      <c r="K25" s="20"/>
    </row>
    <row r="26" spans="1:11" ht="86.45" x14ac:dyDescent="0.3">
      <c r="A26" s="24" t="s">
        <v>74</v>
      </c>
      <c r="B26" s="28" t="s">
        <v>48</v>
      </c>
      <c r="C26" s="25">
        <v>3795682.47</v>
      </c>
      <c r="D26" s="25"/>
      <c r="E26" s="11"/>
      <c r="F26" s="11"/>
      <c r="G26" s="55">
        <v>0.8</v>
      </c>
      <c r="H26" s="11">
        <v>3036021</v>
      </c>
      <c r="I26" s="11"/>
      <c r="J26" s="15"/>
      <c r="K26" s="20"/>
    </row>
    <row r="27" spans="1:11" ht="100.9" x14ac:dyDescent="0.3">
      <c r="A27" s="24" t="s">
        <v>75</v>
      </c>
      <c r="B27" s="28" t="s">
        <v>17</v>
      </c>
      <c r="C27" s="25">
        <v>4593551.79</v>
      </c>
      <c r="D27" s="25"/>
      <c r="E27" s="11"/>
      <c r="F27" s="11"/>
      <c r="G27" s="14">
        <v>0.4</v>
      </c>
      <c r="H27" s="21">
        <v>1837420.72</v>
      </c>
      <c r="I27" s="11"/>
      <c r="J27" s="15"/>
      <c r="K27" s="20"/>
    </row>
    <row r="28" spans="1:11" ht="72" x14ac:dyDescent="0.3">
      <c r="A28" s="24" t="s">
        <v>76</v>
      </c>
      <c r="B28" s="28" t="s">
        <v>17</v>
      </c>
      <c r="C28" s="25">
        <v>4297065.29</v>
      </c>
      <c r="D28" s="25"/>
      <c r="E28" s="11"/>
      <c r="F28" s="11"/>
      <c r="G28" s="14">
        <v>0.45</v>
      </c>
      <c r="H28" s="21">
        <v>1933679.38</v>
      </c>
      <c r="I28" s="11"/>
      <c r="J28" s="15"/>
      <c r="K28" s="20"/>
    </row>
    <row r="29" spans="1:11" ht="57.6" x14ac:dyDescent="0.3">
      <c r="A29" s="22" t="s">
        <v>77</v>
      </c>
      <c r="B29" s="10" t="s">
        <v>17</v>
      </c>
      <c r="C29" s="25">
        <v>4193016.02</v>
      </c>
      <c r="D29" s="25"/>
      <c r="E29" s="11"/>
      <c r="F29" s="11"/>
      <c r="G29" s="55">
        <v>0.35</v>
      </c>
      <c r="H29" s="11">
        <v>1475941.64</v>
      </c>
      <c r="I29" s="11"/>
      <c r="J29" s="15"/>
      <c r="K29" s="20"/>
    </row>
    <row r="30" spans="1:11" ht="72" x14ac:dyDescent="0.3">
      <c r="A30" s="24" t="s">
        <v>80</v>
      </c>
      <c r="B30" s="28" t="s">
        <v>34</v>
      </c>
      <c r="C30" s="25">
        <v>4394000</v>
      </c>
      <c r="D30" s="25"/>
      <c r="E30" s="11"/>
      <c r="F30" s="11"/>
      <c r="G30" s="14">
        <v>1</v>
      </c>
      <c r="H30" s="21">
        <v>4394000</v>
      </c>
      <c r="I30" s="11"/>
      <c r="J30" s="15"/>
      <c r="K30" s="20"/>
    </row>
    <row r="31" spans="1:11" ht="72" x14ac:dyDescent="0.3">
      <c r="A31" s="22" t="s">
        <v>82</v>
      </c>
      <c r="B31" s="10" t="s">
        <v>286</v>
      </c>
      <c r="C31" s="25">
        <v>4494000</v>
      </c>
      <c r="D31" s="25"/>
      <c r="E31" s="11"/>
      <c r="F31" s="11"/>
      <c r="G31" s="14">
        <v>0.65</v>
      </c>
      <c r="H31" s="17">
        <v>2921100</v>
      </c>
      <c r="I31" s="11"/>
      <c r="J31" s="15"/>
      <c r="K31" s="20"/>
    </row>
    <row r="32" spans="1:11" ht="72" x14ac:dyDescent="0.3">
      <c r="A32" s="24" t="s">
        <v>83</v>
      </c>
      <c r="B32" s="28" t="s">
        <v>281</v>
      </c>
      <c r="C32" s="25">
        <v>3593032.65</v>
      </c>
      <c r="D32" s="25"/>
      <c r="E32" s="11"/>
      <c r="F32" s="11"/>
      <c r="G32" s="14">
        <v>0.3</v>
      </c>
      <c r="H32" s="21">
        <v>1077909.8</v>
      </c>
      <c r="I32" s="11"/>
      <c r="J32" s="15"/>
      <c r="K32" s="20"/>
    </row>
    <row r="33" spans="1:11" ht="57.6" x14ac:dyDescent="0.3">
      <c r="A33" s="24" t="s">
        <v>84</v>
      </c>
      <c r="B33" s="28" t="s">
        <v>44</v>
      </c>
      <c r="C33" s="25">
        <v>4196099.9400000004</v>
      </c>
      <c r="D33" s="25"/>
      <c r="E33" s="11"/>
      <c r="F33" s="11"/>
      <c r="G33" s="14">
        <v>1</v>
      </c>
      <c r="H33" s="21">
        <v>4196099.9400000004</v>
      </c>
      <c r="I33" s="11"/>
      <c r="J33" s="15"/>
      <c r="K33" s="20"/>
    </row>
    <row r="34" spans="1:11" ht="72" x14ac:dyDescent="0.3">
      <c r="A34" s="24" t="s">
        <v>87</v>
      </c>
      <c r="B34" s="28" t="s">
        <v>20</v>
      </c>
      <c r="C34" s="25">
        <v>3098997.98</v>
      </c>
      <c r="D34" s="25"/>
      <c r="E34" s="11"/>
      <c r="F34" s="11"/>
      <c r="G34" s="14">
        <v>0.4</v>
      </c>
      <c r="H34" s="21">
        <v>1239599.19</v>
      </c>
      <c r="I34" s="11"/>
      <c r="J34" s="15"/>
      <c r="K34" s="20"/>
    </row>
    <row r="35" spans="1:11" ht="72" x14ac:dyDescent="0.3">
      <c r="A35" s="24" t="s">
        <v>88</v>
      </c>
      <c r="B35" s="28" t="s">
        <v>281</v>
      </c>
      <c r="C35" s="25">
        <v>3693052.15</v>
      </c>
      <c r="D35" s="25"/>
      <c r="E35" s="11"/>
      <c r="F35" s="11"/>
      <c r="G35" s="14">
        <v>0.5</v>
      </c>
      <c r="H35" s="21">
        <v>1846526.08</v>
      </c>
      <c r="I35" s="11"/>
      <c r="J35" s="15"/>
      <c r="K35" s="20"/>
    </row>
    <row r="36" spans="1:11" ht="86.45" x14ac:dyDescent="0.3">
      <c r="A36" s="24" t="s">
        <v>93</v>
      </c>
      <c r="B36" s="28" t="s">
        <v>280</v>
      </c>
      <c r="C36" s="25">
        <v>3894557.99</v>
      </c>
      <c r="D36" s="25"/>
      <c r="E36" s="11"/>
      <c r="F36" s="11"/>
      <c r="G36" s="14">
        <v>0.8</v>
      </c>
      <c r="H36" s="21">
        <v>3115804.55</v>
      </c>
      <c r="I36" s="11"/>
      <c r="J36" s="15"/>
      <c r="K36" s="20"/>
    </row>
    <row r="37" spans="1:11" ht="72" x14ac:dyDescent="0.3">
      <c r="A37" s="22" t="s">
        <v>94</v>
      </c>
      <c r="B37" s="10" t="s">
        <v>290</v>
      </c>
      <c r="C37" s="25">
        <v>3793348.24</v>
      </c>
      <c r="D37" s="25"/>
      <c r="E37" s="11"/>
      <c r="F37" s="11"/>
      <c r="G37" s="55">
        <v>0.5</v>
      </c>
      <c r="H37" s="11">
        <v>1896674.12</v>
      </c>
      <c r="I37" s="11"/>
      <c r="J37" s="15"/>
      <c r="K37" s="20"/>
    </row>
    <row r="38" spans="1:11" ht="57.6" x14ac:dyDescent="0.3">
      <c r="A38" s="22" t="s">
        <v>66</v>
      </c>
      <c r="B38" s="10" t="s">
        <v>39</v>
      </c>
      <c r="C38" s="25">
        <v>4194150.42</v>
      </c>
      <c r="D38" s="25"/>
      <c r="E38" s="11"/>
      <c r="F38" s="11"/>
      <c r="G38" s="14">
        <v>1</v>
      </c>
      <c r="H38" s="17">
        <v>4194150.42</v>
      </c>
      <c r="I38" s="11"/>
      <c r="J38" s="15"/>
      <c r="K38" s="20"/>
    </row>
    <row r="39" spans="1:11" ht="43.15" x14ac:dyDescent="0.3">
      <c r="A39" s="24" t="s">
        <v>96</v>
      </c>
      <c r="B39" s="28" t="s">
        <v>37</v>
      </c>
      <c r="C39" s="25">
        <v>4195046.16</v>
      </c>
      <c r="D39" s="25"/>
      <c r="E39" s="11"/>
      <c r="F39" s="11"/>
      <c r="G39" s="14">
        <v>1</v>
      </c>
      <c r="H39" s="21">
        <v>4195046.16</v>
      </c>
      <c r="I39" s="11"/>
      <c r="J39" s="15"/>
      <c r="K39" s="20"/>
    </row>
    <row r="40" spans="1:11" ht="72" x14ac:dyDescent="0.3">
      <c r="A40" s="24" t="s">
        <v>97</v>
      </c>
      <c r="B40" s="28" t="s">
        <v>38</v>
      </c>
      <c r="C40" s="25">
        <v>3695414.98</v>
      </c>
      <c r="D40" s="25"/>
      <c r="E40" s="11"/>
      <c r="F40" s="11"/>
      <c r="G40" s="14">
        <v>0.5</v>
      </c>
      <c r="H40" s="21">
        <v>1847707.49</v>
      </c>
      <c r="I40" s="11"/>
      <c r="J40" s="15"/>
      <c r="K40" s="20"/>
    </row>
    <row r="41" spans="1:11" ht="86.45" x14ac:dyDescent="0.3">
      <c r="A41" s="24" t="s">
        <v>100</v>
      </c>
      <c r="B41" s="28" t="s">
        <v>287</v>
      </c>
      <c r="C41" s="25">
        <v>4592787.49</v>
      </c>
      <c r="D41" s="25"/>
      <c r="E41" s="11"/>
      <c r="F41" s="11"/>
      <c r="G41" s="14">
        <v>0.61</v>
      </c>
      <c r="H41" s="21">
        <v>2801600.37</v>
      </c>
      <c r="I41" s="11"/>
      <c r="J41" s="15"/>
      <c r="K41" s="20"/>
    </row>
    <row r="42" spans="1:11" ht="57.6" x14ac:dyDescent="0.3">
      <c r="A42" s="24" t="s">
        <v>105</v>
      </c>
      <c r="B42" s="28" t="s">
        <v>52</v>
      </c>
      <c r="C42" s="25">
        <v>4291493.49</v>
      </c>
      <c r="D42" s="25"/>
      <c r="E42" s="11"/>
      <c r="F42" s="11"/>
      <c r="G42" s="14">
        <v>0.5</v>
      </c>
      <c r="H42" s="21">
        <v>2145784.5499999998</v>
      </c>
      <c r="I42" s="11"/>
      <c r="J42" s="15"/>
      <c r="K42" s="20"/>
    </row>
    <row r="43" spans="1:11" ht="57.6" x14ac:dyDescent="0.3">
      <c r="A43" s="24" t="s">
        <v>106</v>
      </c>
      <c r="B43" s="28" t="s">
        <v>52</v>
      </c>
      <c r="C43" s="25">
        <v>3793335.73</v>
      </c>
      <c r="D43" s="25"/>
      <c r="E43" s="11"/>
      <c r="F43" s="11"/>
      <c r="G43" s="14">
        <v>0.5</v>
      </c>
      <c r="H43" s="21">
        <v>1897163.61</v>
      </c>
      <c r="I43" s="11"/>
      <c r="J43" s="15"/>
      <c r="K43" s="20"/>
    </row>
    <row r="44" spans="1:11" ht="72" x14ac:dyDescent="0.3">
      <c r="A44" s="24" t="s">
        <v>107</v>
      </c>
      <c r="B44" s="28" t="s">
        <v>25</v>
      </c>
      <c r="C44" s="25">
        <v>3895215.01</v>
      </c>
      <c r="D44" s="25"/>
      <c r="E44" s="11"/>
      <c r="F44" s="11"/>
      <c r="G44" s="14">
        <v>0.9</v>
      </c>
      <c r="H44" s="21">
        <v>3505693.51</v>
      </c>
      <c r="I44" s="11"/>
      <c r="J44" s="15"/>
      <c r="K44" s="20"/>
    </row>
    <row r="45" spans="1:11" ht="72" x14ac:dyDescent="0.3">
      <c r="A45" s="24" t="s">
        <v>108</v>
      </c>
      <c r="B45" s="28" t="s">
        <v>266</v>
      </c>
      <c r="C45" s="25">
        <v>3196953.64</v>
      </c>
      <c r="D45" s="25"/>
      <c r="E45" s="11"/>
      <c r="F45" s="11"/>
      <c r="G45" s="55">
        <v>0.9</v>
      </c>
      <c r="H45" s="11">
        <v>2877258.25</v>
      </c>
      <c r="I45" s="11"/>
      <c r="J45" s="15"/>
      <c r="K45" s="20"/>
    </row>
    <row r="46" spans="1:11" ht="86.45" x14ac:dyDescent="0.3">
      <c r="A46" s="22" t="s">
        <v>111</v>
      </c>
      <c r="B46" s="10" t="s">
        <v>47</v>
      </c>
      <c r="C46" s="25">
        <v>3892107.07</v>
      </c>
      <c r="D46" s="25"/>
      <c r="E46" s="11"/>
      <c r="F46" s="11"/>
      <c r="G46" s="55">
        <v>0.76</v>
      </c>
      <c r="H46" s="11">
        <v>2965396.38</v>
      </c>
      <c r="I46" s="11"/>
      <c r="J46" s="15"/>
      <c r="K46" s="20"/>
    </row>
    <row r="47" spans="1:11" ht="72" x14ac:dyDescent="0.3">
      <c r="A47" s="22" t="s">
        <v>112</v>
      </c>
      <c r="B47" s="10" t="s">
        <v>20</v>
      </c>
      <c r="C47" s="25">
        <v>4494923.75</v>
      </c>
      <c r="D47" s="25"/>
      <c r="E47" s="11"/>
      <c r="F47" s="11"/>
      <c r="G47" s="14">
        <v>0.4</v>
      </c>
      <c r="H47" s="17">
        <v>1797969.5</v>
      </c>
      <c r="I47" s="11"/>
      <c r="J47" s="15"/>
      <c r="K47" s="20"/>
    </row>
    <row r="48" spans="1:11" ht="72" x14ac:dyDescent="0.3">
      <c r="A48" s="24" t="s">
        <v>114</v>
      </c>
      <c r="B48" s="28" t="s">
        <v>282</v>
      </c>
      <c r="C48" s="25">
        <v>3591431.29</v>
      </c>
      <c r="D48" s="25"/>
      <c r="E48" s="11"/>
      <c r="F48" s="11"/>
      <c r="G48" s="14">
        <v>1</v>
      </c>
      <c r="H48" s="21">
        <v>3591431.29</v>
      </c>
      <c r="I48" s="11"/>
      <c r="J48" s="15"/>
      <c r="K48" s="20"/>
    </row>
    <row r="49" spans="1:11" ht="72" x14ac:dyDescent="0.3">
      <c r="A49" s="24" t="s">
        <v>115</v>
      </c>
      <c r="B49" s="28" t="s">
        <v>48</v>
      </c>
      <c r="C49" s="25">
        <v>3893610.05</v>
      </c>
      <c r="D49" s="25"/>
      <c r="E49" s="11"/>
      <c r="F49" s="11"/>
      <c r="G49" s="14">
        <v>0.4</v>
      </c>
      <c r="H49" s="21">
        <v>1557444.02</v>
      </c>
      <c r="I49" s="11"/>
      <c r="J49" s="15"/>
      <c r="K49" s="20"/>
    </row>
    <row r="50" spans="1:11" ht="72" x14ac:dyDescent="0.3">
      <c r="A50" s="22" t="s">
        <v>116</v>
      </c>
      <c r="B50" s="10" t="s">
        <v>17</v>
      </c>
      <c r="C50" s="25">
        <v>4392934.41</v>
      </c>
      <c r="D50" s="25"/>
      <c r="E50" s="11"/>
      <c r="F50" s="11"/>
      <c r="G50" s="14">
        <v>0.55000000000000004</v>
      </c>
      <c r="H50" s="17">
        <v>2416113.92</v>
      </c>
      <c r="I50" s="11"/>
      <c r="J50" s="15"/>
      <c r="K50" s="20"/>
    </row>
    <row r="51" spans="1:11" ht="72" x14ac:dyDescent="0.3">
      <c r="A51" s="24" t="s">
        <v>122</v>
      </c>
      <c r="B51" s="28" t="s">
        <v>36</v>
      </c>
      <c r="C51" s="25">
        <v>4393711.55</v>
      </c>
      <c r="D51" s="25"/>
      <c r="E51" s="11"/>
      <c r="F51" s="11"/>
      <c r="G51" s="14">
        <v>0.54569999999999996</v>
      </c>
      <c r="H51" s="21">
        <v>2397648.39</v>
      </c>
      <c r="I51" s="11"/>
      <c r="J51" s="15"/>
      <c r="K51" s="20"/>
    </row>
    <row r="52" spans="1:11" ht="72" x14ac:dyDescent="0.3">
      <c r="A52" s="24" t="s">
        <v>124</v>
      </c>
      <c r="B52" s="28" t="s">
        <v>288</v>
      </c>
      <c r="C52" s="25">
        <v>4395981.67</v>
      </c>
      <c r="D52" s="25"/>
      <c r="E52" s="11"/>
      <c r="F52" s="11"/>
      <c r="G52" s="14">
        <v>0.57999999999999996</v>
      </c>
      <c r="H52" s="21">
        <v>2549931.86</v>
      </c>
      <c r="I52" s="11"/>
      <c r="J52" s="15"/>
      <c r="K52" s="20"/>
    </row>
    <row r="53" spans="1:11" ht="57.6" x14ac:dyDescent="0.3">
      <c r="A53" s="24" t="s">
        <v>125</v>
      </c>
      <c r="B53" s="28" t="s">
        <v>33</v>
      </c>
      <c r="C53" s="25">
        <v>3492892.85</v>
      </c>
      <c r="D53" s="25"/>
      <c r="E53" s="11"/>
      <c r="F53" s="11"/>
      <c r="G53" s="14">
        <v>0.35</v>
      </c>
      <c r="H53" s="21">
        <v>1222512.5</v>
      </c>
      <c r="I53" s="11"/>
      <c r="J53" s="15"/>
      <c r="K53" s="20"/>
    </row>
    <row r="54" spans="1:11" ht="57.6" x14ac:dyDescent="0.3">
      <c r="A54" s="22" t="s">
        <v>127</v>
      </c>
      <c r="B54" s="10" t="s">
        <v>32</v>
      </c>
      <c r="C54" s="25">
        <v>4188960.84</v>
      </c>
      <c r="D54" s="25"/>
      <c r="E54" s="11"/>
      <c r="F54" s="11"/>
      <c r="G54" s="14">
        <v>0.9</v>
      </c>
      <c r="H54" s="17">
        <v>3770064.76</v>
      </c>
      <c r="I54" s="11"/>
      <c r="J54" s="15"/>
      <c r="K54" s="20"/>
    </row>
    <row r="55" spans="1:11" ht="86.45" x14ac:dyDescent="0.3">
      <c r="A55" s="24" t="s">
        <v>128</v>
      </c>
      <c r="B55" s="28" t="s">
        <v>33</v>
      </c>
      <c r="C55" s="25">
        <v>3894819.11</v>
      </c>
      <c r="D55" s="25"/>
      <c r="E55" s="11"/>
      <c r="F55" s="11"/>
      <c r="G55" s="14">
        <v>0.4</v>
      </c>
      <c r="H55" s="21">
        <v>1324238.49</v>
      </c>
      <c r="I55" s="11"/>
      <c r="J55" s="15"/>
      <c r="K55" s="20"/>
    </row>
    <row r="56" spans="1:11" ht="57.6" x14ac:dyDescent="0.3">
      <c r="A56" s="24" t="s">
        <v>130</v>
      </c>
      <c r="B56" s="28" t="s">
        <v>27</v>
      </c>
      <c r="C56" s="25">
        <v>2892594.96</v>
      </c>
      <c r="D56" s="25"/>
      <c r="E56" s="11"/>
      <c r="F56" s="11"/>
      <c r="G56" s="14">
        <v>1</v>
      </c>
      <c r="H56" s="21">
        <v>2892594.96</v>
      </c>
      <c r="I56" s="11"/>
      <c r="J56" s="15"/>
      <c r="K56" s="20"/>
    </row>
    <row r="57" spans="1:11" ht="86.45" x14ac:dyDescent="0.3">
      <c r="A57" s="22" t="s">
        <v>131</v>
      </c>
      <c r="B57" s="10" t="s">
        <v>30</v>
      </c>
      <c r="C57" s="25">
        <v>4395383.38</v>
      </c>
      <c r="D57" s="25"/>
      <c r="E57" s="11"/>
      <c r="F57" s="11"/>
      <c r="G57" s="14">
        <v>0.52</v>
      </c>
      <c r="H57" s="17">
        <v>2285597.7999999998</v>
      </c>
      <c r="I57" s="11"/>
      <c r="J57" s="15"/>
      <c r="K57" s="20"/>
    </row>
    <row r="58" spans="1:11" ht="72" x14ac:dyDescent="0.3">
      <c r="A58" s="24" t="s">
        <v>133</v>
      </c>
      <c r="B58" s="28" t="s">
        <v>49</v>
      </c>
      <c r="C58" s="25">
        <v>3993314.69</v>
      </c>
      <c r="D58" s="25"/>
      <c r="E58" s="11"/>
      <c r="F58" s="11"/>
      <c r="G58" s="14">
        <v>0.5</v>
      </c>
      <c r="H58" s="21">
        <v>1996657.35</v>
      </c>
      <c r="I58" s="11"/>
      <c r="J58" s="15"/>
      <c r="K58" s="20"/>
    </row>
    <row r="59" spans="1:11" ht="57.6" x14ac:dyDescent="0.3">
      <c r="A59" s="24" t="s">
        <v>69</v>
      </c>
      <c r="B59" s="28" t="s">
        <v>284</v>
      </c>
      <c r="C59" s="25">
        <v>2796716.28</v>
      </c>
      <c r="D59" s="25"/>
      <c r="E59" s="11"/>
      <c r="F59" s="11"/>
      <c r="G59" s="14">
        <v>0.35</v>
      </c>
      <c r="H59" s="21">
        <v>978850.7</v>
      </c>
      <c r="I59" s="11"/>
      <c r="J59" s="15"/>
      <c r="K59" s="20"/>
    </row>
    <row r="60" spans="1:11" ht="72" x14ac:dyDescent="0.3">
      <c r="A60" s="24" t="s">
        <v>135</v>
      </c>
      <c r="B60" s="28" t="s">
        <v>38</v>
      </c>
      <c r="C60" s="25">
        <v>3597007.87</v>
      </c>
      <c r="D60" s="25"/>
      <c r="E60" s="11"/>
      <c r="F60" s="11"/>
      <c r="G60" s="14">
        <v>0.45</v>
      </c>
      <c r="H60" s="21">
        <v>1618653.54</v>
      </c>
      <c r="I60" s="11"/>
      <c r="J60" s="15"/>
      <c r="K60" s="20"/>
    </row>
    <row r="61" spans="1:11" ht="72" x14ac:dyDescent="0.3">
      <c r="A61" s="24" t="s">
        <v>136</v>
      </c>
      <c r="B61" s="28" t="s">
        <v>38</v>
      </c>
      <c r="C61" s="25">
        <v>3697339.5</v>
      </c>
      <c r="D61" s="25"/>
      <c r="E61" s="11"/>
      <c r="F61" s="11"/>
      <c r="G61" s="14">
        <v>0.5</v>
      </c>
      <c r="H61" s="21">
        <v>1848669.75</v>
      </c>
      <c r="I61" s="11"/>
      <c r="J61" s="15"/>
      <c r="K61" s="20"/>
    </row>
    <row r="62" spans="1:11" ht="72" x14ac:dyDescent="0.3">
      <c r="A62" s="24" t="s">
        <v>137</v>
      </c>
      <c r="B62" s="28" t="s">
        <v>20</v>
      </c>
      <c r="C62" s="25">
        <v>3893475.34</v>
      </c>
      <c r="D62" s="25"/>
      <c r="E62" s="11"/>
      <c r="F62" s="11"/>
      <c r="G62" s="55">
        <v>0.5</v>
      </c>
      <c r="H62" s="11">
        <v>1946737.67</v>
      </c>
      <c r="I62" s="11"/>
      <c r="J62" s="15"/>
      <c r="K62" s="20"/>
    </row>
    <row r="63" spans="1:11" ht="100.9" x14ac:dyDescent="0.3">
      <c r="A63" s="22" t="s">
        <v>138</v>
      </c>
      <c r="B63" s="10" t="s">
        <v>41</v>
      </c>
      <c r="C63" s="25">
        <v>4490461.8099999996</v>
      </c>
      <c r="D63" s="25"/>
      <c r="E63" s="11"/>
      <c r="F63" s="11"/>
      <c r="G63" s="55">
        <v>0.28999999999999998</v>
      </c>
      <c r="H63" s="11">
        <v>1292803.96</v>
      </c>
      <c r="I63" s="11"/>
      <c r="J63" s="15"/>
      <c r="K63" s="20"/>
    </row>
    <row r="64" spans="1:11" ht="100.9" x14ac:dyDescent="0.3">
      <c r="A64" s="22" t="s">
        <v>139</v>
      </c>
      <c r="B64" s="10" t="s">
        <v>49</v>
      </c>
      <c r="C64" s="25">
        <v>3794511.57</v>
      </c>
      <c r="D64" s="25"/>
      <c r="E64" s="11"/>
      <c r="F64" s="11"/>
      <c r="G64" s="14">
        <v>0.68</v>
      </c>
      <c r="H64" s="17">
        <v>2580267.87</v>
      </c>
      <c r="I64" s="11"/>
      <c r="J64" s="15"/>
      <c r="K64" s="20"/>
    </row>
    <row r="65" spans="1:11" ht="100.9" x14ac:dyDescent="0.3">
      <c r="A65" s="24" t="s">
        <v>292</v>
      </c>
      <c r="B65" s="28" t="s">
        <v>33</v>
      </c>
      <c r="C65" s="25">
        <v>3792157.14</v>
      </c>
      <c r="D65" s="25"/>
      <c r="E65" s="11"/>
      <c r="F65" s="11"/>
      <c r="G65" s="14">
        <v>0.55000000000000004</v>
      </c>
      <c r="H65" s="21">
        <v>2085686.43</v>
      </c>
      <c r="I65" s="11"/>
      <c r="J65" s="15"/>
      <c r="K65" s="20"/>
    </row>
    <row r="66" spans="1:11" ht="57.6" x14ac:dyDescent="0.3">
      <c r="A66" s="24" t="s">
        <v>146</v>
      </c>
      <c r="B66" s="28" t="s">
        <v>289</v>
      </c>
      <c r="C66" s="25">
        <v>3487500</v>
      </c>
      <c r="D66" s="25"/>
      <c r="E66" s="11"/>
      <c r="F66" s="11"/>
      <c r="G66" s="14">
        <v>0.35</v>
      </c>
      <c r="H66" s="21">
        <v>1220625</v>
      </c>
      <c r="I66" s="11"/>
      <c r="J66" s="15"/>
      <c r="K66" s="20"/>
    </row>
    <row r="67" spans="1:11" ht="100.9" x14ac:dyDescent="0.3">
      <c r="A67" s="22" t="s">
        <v>153</v>
      </c>
      <c r="B67" s="10" t="s">
        <v>47</v>
      </c>
      <c r="C67" s="25">
        <v>3196052.8</v>
      </c>
      <c r="D67" s="25"/>
      <c r="E67" s="11"/>
      <c r="F67" s="11"/>
      <c r="G67" s="14">
        <v>0.7077</v>
      </c>
      <c r="H67" s="17">
        <v>2261846.5699999998</v>
      </c>
      <c r="I67" s="11"/>
      <c r="J67" s="15"/>
      <c r="K67" s="20"/>
    </row>
    <row r="68" spans="1:11" ht="72" x14ac:dyDescent="0.3">
      <c r="A68" s="24" t="s">
        <v>154</v>
      </c>
      <c r="B68" s="28" t="s">
        <v>20</v>
      </c>
      <c r="C68" s="25">
        <v>3795605.34</v>
      </c>
      <c r="D68" s="25"/>
      <c r="E68" s="11"/>
      <c r="F68" s="11"/>
      <c r="G68" s="14">
        <v>0.5</v>
      </c>
      <c r="H68" s="21">
        <v>1897802.67</v>
      </c>
      <c r="I68" s="11"/>
      <c r="J68" s="15"/>
      <c r="K68" s="20"/>
    </row>
    <row r="69" spans="1:11" ht="72" x14ac:dyDescent="0.3">
      <c r="A69" s="24" t="s">
        <v>161</v>
      </c>
      <c r="B69" s="28" t="s">
        <v>291</v>
      </c>
      <c r="C69" s="25">
        <v>4344739.96</v>
      </c>
      <c r="D69" s="25"/>
      <c r="E69" s="11"/>
      <c r="F69" s="11"/>
      <c r="G69" s="14">
        <v>0.9</v>
      </c>
      <c r="H69" s="21">
        <v>3910265.87</v>
      </c>
      <c r="I69" s="11"/>
      <c r="J69" s="15"/>
      <c r="K69" s="20"/>
    </row>
    <row r="70" spans="1:11" ht="72" x14ac:dyDescent="0.3">
      <c r="A70" s="24" t="s">
        <v>170</v>
      </c>
      <c r="B70" s="28" t="s">
        <v>283</v>
      </c>
      <c r="C70" s="25">
        <v>3792900</v>
      </c>
      <c r="D70" s="25"/>
      <c r="E70" s="11"/>
      <c r="F70" s="11"/>
      <c r="G70" s="14">
        <v>0.65</v>
      </c>
      <c r="H70" s="21">
        <v>2465385</v>
      </c>
      <c r="I70" s="11"/>
      <c r="J70" s="15"/>
      <c r="K70" s="20"/>
    </row>
    <row r="71" spans="1:11" ht="72" x14ac:dyDescent="0.3">
      <c r="A71" s="22" t="s">
        <v>171</v>
      </c>
      <c r="B71" s="10" t="s">
        <v>54</v>
      </c>
      <c r="C71" s="25">
        <v>3793694.98</v>
      </c>
      <c r="D71" s="25"/>
      <c r="E71" s="11"/>
      <c r="F71" s="11"/>
      <c r="G71" s="14">
        <v>0.3</v>
      </c>
      <c r="H71" s="17">
        <v>1138337.55</v>
      </c>
      <c r="I71" s="11"/>
      <c r="J71" s="15"/>
      <c r="K71" s="20"/>
    </row>
    <row r="72" spans="1:11" ht="43.15" x14ac:dyDescent="0.3">
      <c r="A72" s="24" t="s">
        <v>172</v>
      </c>
      <c r="B72" s="28" t="s">
        <v>39</v>
      </c>
      <c r="C72" s="25">
        <v>4195795</v>
      </c>
      <c r="D72" s="25"/>
      <c r="E72" s="11"/>
      <c r="F72" s="11"/>
      <c r="G72" s="14">
        <v>1</v>
      </c>
      <c r="H72" s="21">
        <v>4195795</v>
      </c>
      <c r="I72" s="11"/>
      <c r="J72" s="15"/>
      <c r="K72" s="20"/>
    </row>
    <row r="73" spans="1:11" ht="72" x14ac:dyDescent="0.3">
      <c r="A73" s="22" t="s">
        <v>174</v>
      </c>
      <c r="B73" s="10" t="s">
        <v>17</v>
      </c>
      <c r="C73" s="25">
        <v>3896842.14</v>
      </c>
      <c r="D73" s="25"/>
      <c r="E73" s="11"/>
      <c r="F73" s="11"/>
      <c r="G73" s="14">
        <v>0.85</v>
      </c>
      <c r="H73" s="17">
        <v>3312315.82</v>
      </c>
      <c r="I73" s="11"/>
      <c r="J73" s="15"/>
      <c r="K73" s="20"/>
    </row>
    <row r="74" spans="1:11" ht="72" x14ac:dyDescent="0.3">
      <c r="A74" s="24" t="s">
        <v>176</v>
      </c>
      <c r="B74" s="28" t="s">
        <v>44</v>
      </c>
      <c r="C74" s="25">
        <v>4391753.49</v>
      </c>
      <c r="D74" s="25"/>
      <c r="E74" s="11"/>
      <c r="F74" s="11"/>
      <c r="G74" s="14">
        <v>0.5</v>
      </c>
      <c r="H74" s="21">
        <v>2195876.75</v>
      </c>
      <c r="I74" s="11"/>
      <c r="J74" s="15"/>
      <c r="K74" s="20"/>
    </row>
    <row r="75" spans="1:11" ht="43.15" x14ac:dyDescent="0.3">
      <c r="A75" s="24" t="s">
        <v>178</v>
      </c>
      <c r="B75" s="28" t="s">
        <v>24</v>
      </c>
      <c r="C75" s="25">
        <v>3892325.34</v>
      </c>
      <c r="D75" s="25"/>
      <c r="E75" s="11"/>
      <c r="F75" s="11"/>
      <c r="G75" s="14">
        <v>0.81240000000000001</v>
      </c>
      <c r="H75" s="21">
        <v>3162125.11</v>
      </c>
      <c r="I75" s="11"/>
      <c r="J75" s="15"/>
      <c r="K75" s="20"/>
    </row>
    <row r="76" spans="1:11" ht="43.15" x14ac:dyDescent="0.3">
      <c r="A76" s="24" t="s">
        <v>180</v>
      </c>
      <c r="B76" s="28" t="s">
        <v>45</v>
      </c>
      <c r="C76" s="25">
        <v>4594184.8099999996</v>
      </c>
      <c r="D76" s="25"/>
      <c r="E76" s="11"/>
      <c r="F76" s="11"/>
      <c r="G76" s="14">
        <v>0.51880000000000004</v>
      </c>
      <c r="H76" s="21">
        <v>2383463.08</v>
      </c>
      <c r="I76" s="11"/>
      <c r="J76" s="15"/>
      <c r="K76" s="20"/>
    </row>
    <row r="77" spans="1:11" ht="43.15" x14ac:dyDescent="0.3">
      <c r="A77" s="24" t="s">
        <v>181</v>
      </c>
      <c r="B77" s="28" t="s">
        <v>36</v>
      </c>
      <c r="C77" s="25">
        <v>4394177.3</v>
      </c>
      <c r="D77" s="25"/>
      <c r="E77" s="11"/>
      <c r="F77" s="11"/>
      <c r="G77" s="14">
        <v>0.54</v>
      </c>
      <c r="H77" s="11">
        <v>2382962.35</v>
      </c>
      <c r="I77" s="11"/>
      <c r="J77" s="15"/>
      <c r="K77" s="20"/>
    </row>
    <row r="78" spans="1:11" ht="86.45" x14ac:dyDescent="0.3">
      <c r="A78" s="24" t="s">
        <v>182</v>
      </c>
      <c r="B78" s="28" t="s">
        <v>23</v>
      </c>
      <c r="C78" s="25">
        <v>4590654.21</v>
      </c>
      <c r="D78" s="25"/>
      <c r="E78" s="11"/>
      <c r="F78" s="11"/>
      <c r="G78" s="14">
        <v>0.56000000000000005</v>
      </c>
      <c r="H78" s="21">
        <v>2570766.36</v>
      </c>
      <c r="I78" s="11"/>
      <c r="J78" s="15"/>
      <c r="K78" s="20"/>
    </row>
    <row r="79" spans="1:11" ht="43.15" x14ac:dyDescent="0.3">
      <c r="A79" s="24" t="s">
        <v>295</v>
      </c>
      <c r="B79" s="28" t="s">
        <v>20</v>
      </c>
      <c r="C79" s="25">
        <v>2095000</v>
      </c>
      <c r="D79" s="25"/>
      <c r="E79" s="11"/>
      <c r="F79" s="11"/>
      <c r="G79" s="14">
        <v>1</v>
      </c>
      <c r="H79" s="21">
        <v>2095000</v>
      </c>
      <c r="I79" s="11"/>
      <c r="J79" s="15"/>
      <c r="K79" s="20"/>
    </row>
    <row r="80" spans="1:11" ht="43.15" x14ac:dyDescent="0.3">
      <c r="A80" s="22" t="s">
        <v>296</v>
      </c>
      <c r="B80" s="10" t="s">
        <v>45</v>
      </c>
      <c r="C80" s="25">
        <v>381874.09</v>
      </c>
      <c r="D80" s="25"/>
      <c r="E80" s="11"/>
      <c r="F80" s="11"/>
      <c r="G80" s="14">
        <v>1</v>
      </c>
      <c r="H80" s="17">
        <v>381874.09</v>
      </c>
      <c r="I80" s="11"/>
      <c r="J80" s="15"/>
      <c r="K80" s="20"/>
    </row>
    <row r="81" spans="1:11" ht="43.15" x14ac:dyDescent="0.3">
      <c r="A81" s="24" t="s">
        <v>297</v>
      </c>
      <c r="B81" s="28" t="s">
        <v>267</v>
      </c>
      <c r="C81" s="25">
        <v>2790000</v>
      </c>
      <c r="D81" s="25"/>
      <c r="E81" s="11"/>
      <c r="F81" s="11"/>
      <c r="G81" s="14">
        <v>0.35</v>
      </c>
      <c r="H81" s="21">
        <v>976500</v>
      </c>
      <c r="I81" s="11"/>
      <c r="J81" s="15"/>
      <c r="K81" s="20"/>
    </row>
    <row r="82" spans="1:11" ht="57.6" x14ac:dyDescent="0.3">
      <c r="A82" s="22" t="s">
        <v>298</v>
      </c>
      <c r="B82" s="10" t="s">
        <v>36</v>
      </c>
      <c r="C82" s="25">
        <v>4694163.7</v>
      </c>
      <c r="D82" s="25"/>
      <c r="E82" s="11"/>
      <c r="F82" s="11"/>
      <c r="G82" s="14">
        <v>0.51300000000000001</v>
      </c>
      <c r="H82" s="17">
        <v>2408105.98</v>
      </c>
      <c r="I82" s="11"/>
      <c r="J82" s="15"/>
      <c r="K82" s="20"/>
    </row>
    <row r="83" spans="1:11" ht="72" x14ac:dyDescent="0.3">
      <c r="A83" s="24" t="s">
        <v>258</v>
      </c>
      <c r="B83" s="28" t="s">
        <v>39</v>
      </c>
      <c r="C83" s="25">
        <v>250675</v>
      </c>
      <c r="D83" s="25"/>
      <c r="E83" s="11"/>
      <c r="F83" s="11"/>
      <c r="G83" s="14">
        <v>1</v>
      </c>
      <c r="H83" s="21">
        <v>250675</v>
      </c>
      <c r="I83" s="11"/>
      <c r="J83" s="15"/>
      <c r="K83" s="20"/>
    </row>
    <row r="84" spans="1:11" ht="72" x14ac:dyDescent="0.3">
      <c r="A84" s="24" t="s">
        <v>259</v>
      </c>
      <c r="B84" s="28" t="s">
        <v>39</v>
      </c>
      <c r="C84" s="25">
        <v>222964</v>
      </c>
      <c r="D84" s="25"/>
      <c r="E84" s="11"/>
      <c r="F84" s="11"/>
      <c r="G84" s="14">
        <v>1</v>
      </c>
      <c r="H84" s="21">
        <v>222964</v>
      </c>
      <c r="I84" s="11"/>
      <c r="J84" s="15"/>
      <c r="K84" s="20"/>
    </row>
    <row r="85" spans="1:11" ht="15.6" x14ac:dyDescent="0.3">
      <c r="A85" s="24"/>
      <c r="B85" s="28"/>
      <c r="C85" s="25"/>
      <c r="D85" s="25"/>
      <c r="E85" s="11"/>
      <c r="F85" s="11"/>
      <c r="G85" s="14"/>
      <c r="H85" s="21"/>
      <c r="I85" s="11"/>
      <c r="J85" s="15"/>
      <c r="K85" s="20"/>
    </row>
    <row r="86" spans="1:11" ht="15.6" x14ac:dyDescent="0.3">
      <c r="A86" s="13" t="s">
        <v>14</v>
      </c>
      <c r="B86" s="28"/>
      <c r="C86" s="23"/>
      <c r="D86" s="25"/>
      <c r="E86" s="11"/>
      <c r="F86" s="11"/>
      <c r="G86" s="18"/>
      <c r="H86" s="19"/>
      <c r="I86" s="11"/>
      <c r="J86" s="15"/>
      <c r="K86" s="20"/>
    </row>
    <row r="87" spans="1:11" ht="43.15" x14ac:dyDescent="0.3">
      <c r="A87" s="24" t="s">
        <v>220</v>
      </c>
      <c r="B87" s="28" t="s">
        <v>25</v>
      </c>
      <c r="C87" s="25">
        <v>4786551.7</v>
      </c>
      <c r="D87" s="25"/>
      <c r="E87" s="11"/>
      <c r="F87" s="11"/>
      <c r="G87" s="14">
        <v>0.9</v>
      </c>
      <c r="H87" s="21">
        <v>4307896.53</v>
      </c>
      <c r="I87" s="11"/>
      <c r="J87" s="15"/>
      <c r="K87" s="20"/>
    </row>
    <row r="88" spans="1:11" ht="43.15" x14ac:dyDescent="0.3">
      <c r="A88" s="24" t="s">
        <v>219</v>
      </c>
      <c r="B88" s="28" t="s">
        <v>55</v>
      </c>
      <c r="C88" s="25">
        <v>3196953.64</v>
      </c>
      <c r="D88" s="25"/>
      <c r="E88" s="11"/>
      <c r="F88" s="11"/>
      <c r="G88" s="14">
        <v>1</v>
      </c>
      <c r="H88" s="21">
        <v>3196953.6399999997</v>
      </c>
      <c r="I88" s="11"/>
      <c r="J88" s="15"/>
      <c r="K88" s="20"/>
    </row>
    <row r="89" spans="1:11" ht="31.15" x14ac:dyDescent="0.3">
      <c r="A89" s="24" t="s">
        <v>275</v>
      </c>
      <c r="B89" s="28" t="s">
        <v>30</v>
      </c>
      <c r="C89" s="25">
        <v>996376.51</v>
      </c>
      <c r="D89" s="25"/>
      <c r="E89" s="11"/>
      <c r="F89" s="11"/>
      <c r="G89" s="14">
        <v>1</v>
      </c>
      <c r="H89" s="21">
        <v>996376.51</v>
      </c>
      <c r="I89" s="11"/>
      <c r="J89" s="15"/>
      <c r="K89" s="20"/>
    </row>
    <row r="90" spans="1:11" ht="57.6" x14ac:dyDescent="0.3">
      <c r="A90" s="24" t="s">
        <v>222</v>
      </c>
      <c r="B90" s="28" t="s">
        <v>25</v>
      </c>
      <c r="C90" s="25">
        <v>3996786.92</v>
      </c>
      <c r="D90" s="25"/>
      <c r="E90" s="11"/>
      <c r="F90" s="11"/>
      <c r="G90" s="14">
        <v>0.9</v>
      </c>
      <c r="H90" s="21">
        <v>3597108.23</v>
      </c>
      <c r="I90" s="11"/>
      <c r="J90" s="15"/>
      <c r="K90" s="20"/>
    </row>
    <row r="91" spans="1:11" ht="28.9" x14ac:dyDescent="0.3">
      <c r="A91" s="24" t="s">
        <v>223</v>
      </c>
      <c r="B91" s="28" t="s">
        <v>54</v>
      </c>
      <c r="C91" s="25">
        <v>1988148.6</v>
      </c>
      <c r="D91" s="25"/>
      <c r="E91" s="11"/>
      <c r="F91" s="11"/>
      <c r="G91" s="14">
        <v>1</v>
      </c>
      <c r="H91" s="21">
        <v>1988148.6</v>
      </c>
      <c r="I91" s="11"/>
      <c r="J91" s="15"/>
      <c r="K91" s="20"/>
    </row>
    <row r="92" spans="1:11" ht="43.15" x14ac:dyDescent="0.3">
      <c r="A92" s="24" t="s">
        <v>226</v>
      </c>
      <c r="B92" s="28" t="s">
        <v>56</v>
      </c>
      <c r="C92" s="25">
        <v>2401125.31</v>
      </c>
      <c r="D92" s="25"/>
      <c r="E92" s="11"/>
      <c r="F92" s="11"/>
      <c r="G92" s="14">
        <v>0.5</v>
      </c>
      <c r="H92" s="21">
        <v>1184099.48</v>
      </c>
      <c r="I92" s="11"/>
      <c r="J92" s="15"/>
      <c r="K92" s="20"/>
    </row>
    <row r="93" spans="1:11" ht="43.15" x14ac:dyDescent="0.3">
      <c r="A93" s="24" t="s">
        <v>227</v>
      </c>
      <c r="B93" s="28" t="s">
        <v>31</v>
      </c>
      <c r="C93" s="25">
        <v>4791630.82</v>
      </c>
      <c r="D93" s="25"/>
      <c r="E93" s="11"/>
      <c r="F93" s="11"/>
      <c r="G93" s="14">
        <v>0.50160000000000005</v>
      </c>
      <c r="H93" s="21">
        <v>2402766.64</v>
      </c>
      <c r="I93" s="11"/>
      <c r="J93" s="15"/>
      <c r="K93" s="20"/>
    </row>
    <row r="94" spans="1:11" ht="72" x14ac:dyDescent="0.3">
      <c r="A94" s="24" t="s">
        <v>228</v>
      </c>
      <c r="B94" s="28" t="s">
        <v>25</v>
      </c>
      <c r="C94" s="25">
        <v>4798887.8600000003</v>
      </c>
      <c r="D94" s="25"/>
      <c r="E94" s="11"/>
      <c r="F94" s="11"/>
      <c r="G94" s="14">
        <v>0.9</v>
      </c>
      <c r="H94" s="21">
        <v>4318999.07</v>
      </c>
      <c r="I94" s="11"/>
      <c r="J94" s="15"/>
      <c r="K94" s="20"/>
    </row>
    <row r="95" spans="1:11" ht="72" x14ac:dyDescent="0.3">
      <c r="A95" s="24" t="s">
        <v>228</v>
      </c>
      <c r="B95" s="28" t="s">
        <v>25</v>
      </c>
      <c r="C95" s="25">
        <v>3994521.79</v>
      </c>
      <c r="D95" s="25"/>
      <c r="E95" s="11"/>
      <c r="F95" s="11"/>
      <c r="G95" s="14">
        <v>0.9</v>
      </c>
      <c r="H95" s="21">
        <v>3595069.61</v>
      </c>
      <c r="I95" s="11"/>
      <c r="J95" s="15"/>
      <c r="K95" s="20"/>
    </row>
    <row r="96" spans="1:11" ht="28.9" x14ac:dyDescent="0.3">
      <c r="A96" s="24" t="s">
        <v>276</v>
      </c>
      <c r="B96" s="28" t="s">
        <v>53</v>
      </c>
      <c r="C96" s="25">
        <v>995484</v>
      </c>
      <c r="D96" s="25"/>
      <c r="E96" s="11"/>
      <c r="F96" s="11"/>
      <c r="G96" s="14">
        <v>1</v>
      </c>
      <c r="H96" s="21">
        <v>995484</v>
      </c>
      <c r="I96" s="11"/>
      <c r="J96" s="15"/>
      <c r="K96" s="20"/>
    </row>
    <row r="97" spans="1:11" ht="43.15" x14ac:dyDescent="0.3">
      <c r="A97" s="24" t="s">
        <v>233</v>
      </c>
      <c r="B97" s="28" t="s">
        <v>36</v>
      </c>
      <c r="C97" s="25">
        <v>995484</v>
      </c>
      <c r="D97" s="25"/>
      <c r="E97" s="11"/>
      <c r="F97" s="11"/>
      <c r="G97" s="14">
        <v>1</v>
      </c>
      <c r="H97" s="21">
        <v>995484</v>
      </c>
      <c r="I97" s="11"/>
      <c r="J97" s="15"/>
      <c r="K97" s="20"/>
    </row>
    <row r="98" spans="1:11" ht="28.9" x14ac:dyDescent="0.3">
      <c r="A98" s="24" t="s">
        <v>236</v>
      </c>
      <c r="B98" s="28" t="s">
        <v>30</v>
      </c>
      <c r="C98" s="25">
        <v>677600</v>
      </c>
      <c r="D98" s="25"/>
      <c r="E98" s="11"/>
      <c r="F98" s="11"/>
      <c r="G98" s="14">
        <v>1</v>
      </c>
      <c r="H98" s="21">
        <v>677600</v>
      </c>
      <c r="I98" s="11"/>
      <c r="J98" s="15"/>
      <c r="K98" s="20"/>
    </row>
    <row r="99" spans="1:11" ht="28.9" x14ac:dyDescent="0.3">
      <c r="A99" s="24" t="s">
        <v>237</v>
      </c>
      <c r="B99" s="28" t="s">
        <v>54</v>
      </c>
      <c r="C99" s="25">
        <v>995484</v>
      </c>
      <c r="D99" s="25"/>
      <c r="E99" s="11"/>
      <c r="F99" s="11"/>
      <c r="G99" s="14">
        <v>1</v>
      </c>
      <c r="H99" s="21">
        <v>995484</v>
      </c>
      <c r="I99" s="11"/>
      <c r="J99" s="15"/>
      <c r="K99" s="20"/>
    </row>
    <row r="100" spans="1:11" ht="28.9" x14ac:dyDescent="0.3">
      <c r="A100" s="24" t="s">
        <v>239</v>
      </c>
      <c r="B100" s="28" t="s">
        <v>53</v>
      </c>
      <c r="C100" s="25">
        <v>795484.22</v>
      </c>
      <c r="D100" s="25"/>
      <c r="E100" s="11"/>
      <c r="F100" s="11"/>
      <c r="G100" s="14">
        <v>0.7</v>
      </c>
      <c r="H100" s="21">
        <v>556838.94999999995</v>
      </c>
      <c r="I100" s="11"/>
      <c r="J100" s="15"/>
      <c r="K100" s="20"/>
    </row>
    <row r="101" spans="1:11" ht="43.15" x14ac:dyDescent="0.3">
      <c r="A101" s="24" t="s">
        <v>240</v>
      </c>
      <c r="B101" s="28" t="s">
        <v>20</v>
      </c>
      <c r="C101" s="25">
        <v>995355</v>
      </c>
      <c r="D101" s="25"/>
      <c r="E101" s="11"/>
      <c r="F101" s="11"/>
      <c r="G101" s="14">
        <v>1</v>
      </c>
      <c r="H101" s="21">
        <v>995355</v>
      </c>
      <c r="I101" s="11"/>
      <c r="J101" s="15"/>
      <c r="K101" s="20"/>
    </row>
    <row r="102" spans="1:11" ht="28.9" x14ac:dyDescent="0.3">
      <c r="A102" s="24" t="s">
        <v>244</v>
      </c>
      <c r="B102" s="28" t="s">
        <v>293</v>
      </c>
      <c r="C102" s="25">
        <v>931134</v>
      </c>
      <c r="D102" s="25"/>
      <c r="E102" s="11"/>
      <c r="F102" s="11"/>
      <c r="G102" s="14">
        <v>1</v>
      </c>
      <c r="H102" s="21">
        <v>931134</v>
      </c>
      <c r="I102" s="11"/>
      <c r="J102" s="15"/>
      <c r="K102" s="20"/>
    </row>
    <row r="103" spans="1:11" ht="28.9" x14ac:dyDescent="0.3">
      <c r="A103" s="24" t="s">
        <v>247</v>
      </c>
      <c r="B103" s="28" t="s">
        <v>53</v>
      </c>
      <c r="C103" s="25">
        <v>1543350</v>
      </c>
      <c r="D103" s="25"/>
      <c r="E103" s="11"/>
      <c r="F103" s="11"/>
      <c r="G103" s="14">
        <v>1</v>
      </c>
      <c r="H103" s="21">
        <v>1543350</v>
      </c>
      <c r="I103" s="11"/>
      <c r="J103" s="15"/>
      <c r="K103" s="20"/>
    </row>
    <row r="104" spans="1:11" ht="43.15" x14ac:dyDescent="0.3">
      <c r="A104" s="24" t="s">
        <v>249</v>
      </c>
      <c r="B104" s="28" t="s">
        <v>294</v>
      </c>
      <c r="C104" s="25">
        <v>3994734.62</v>
      </c>
      <c r="D104" s="25"/>
      <c r="E104" s="11"/>
      <c r="F104" s="11"/>
      <c r="G104" s="14">
        <v>0.60109999999999997</v>
      </c>
      <c r="H104" s="21">
        <v>2401362.65</v>
      </c>
      <c r="I104" s="11"/>
      <c r="J104" s="15"/>
      <c r="K104" s="20"/>
    </row>
    <row r="105" spans="1:11" ht="43.15" x14ac:dyDescent="0.3">
      <c r="A105" s="24" t="s">
        <v>250</v>
      </c>
      <c r="B105" s="28" t="s">
        <v>25</v>
      </c>
      <c r="C105" s="25">
        <v>995226</v>
      </c>
      <c r="D105" s="25"/>
      <c r="E105" s="11"/>
      <c r="F105" s="11"/>
      <c r="G105" s="14">
        <v>1</v>
      </c>
      <c r="H105" s="21">
        <v>995226</v>
      </c>
      <c r="I105" s="11"/>
      <c r="J105" s="15"/>
      <c r="K105" s="20"/>
    </row>
    <row r="106" spans="1:11" ht="86.45" x14ac:dyDescent="0.3">
      <c r="A106" s="24" t="s">
        <v>252</v>
      </c>
      <c r="B106" s="28" t="s">
        <v>19</v>
      </c>
      <c r="C106" s="25">
        <v>899300</v>
      </c>
      <c r="D106" s="25"/>
      <c r="E106" s="11"/>
      <c r="F106" s="11"/>
      <c r="G106" s="14">
        <v>1</v>
      </c>
      <c r="H106" s="21">
        <v>899300</v>
      </c>
      <c r="I106" s="11"/>
      <c r="J106" s="15"/>
      <c r="K106" s="20"/>
    </row>
    <row r="107" spans="1:11" s="37" customFormat="1" ht="28.9" x14ac:dyDescent="0.3">
      <c r="A107" s="24" t="s">
        <v>278</v>
      </c>
      <c r="B107" s="28" t="s">
        <v>19</v>
      </c>
      <c r="C107" s="25">
        <v>84499165.120000005</v>
      </c>
      <c r="D107" s="25"/>
      <c r="E107" s="36"/>
      <c r="F107" s="36"/>
      <c r="G107" s="18"/>
      <c r="H107" s="19">
        <v>84499165.120000005</v>
      </c>
      <c r="I107" s="11"/>
      <c r="J107" s="15"/>
      <c r="K107" s="48"/>
    </row>
    <row r="108" spans="1:11" ht="15.6" x14ac:dyDescent="0.3">
      <c r="A108" s="13" t="s">
        <v>15</v>
      </c>
      <c r="B108" s="5"/>
      <c r="C108" s="8"/>
      <c r="D108" s="8"/>
      <c r="E108" s="6"/>
      <c r="F108" s="6"/>
      <c r="G108" s="49"/>
      <c r="H108" s="50"/>
      <c r="I108" s="36"/>
      <c r="J108" s="47"/>
    </row>
    <row r="109" spans="1:11" s="37" customFormat="1" ht="100.9" x14ac:dyDescent="0.3">
      <c r="A109" s="33" t="s">
        <v>271</v>
      </c>
      <c r="B109" s="38" t="s">
        <v>40</v>
      </c>
      <c r="C109" s="52">
        <v>292100</v>
      </c>
      <c r="D109" s="8"/>
      <c r="E109" s="36"/>
      <c r="F109" s="36"/>
      <c r="G109" s="18">
        <v>1</v>
      </c>
      <c r="H109" s="19">
        <v>292100</v>
      </c>
      <c r="I109" s="36"/>
      <c r="J109" s="15"/>
      <c r="K109" s="48"/>
    </row>
    <row r="110" spans="1:11" ht="100.9" x14ac:dyDescent="0.3">
      <c r="A110" s="30" t="s">
        <v>272</v>
      </c>
      <c r="B110" s="38" t="s">
        <v>40</v>
      </c>
      <c r="C110" s="43">
        <v>44880</v>
      </c>
      <c r="D110" s="8"/>
      <c r="E110" s="11"/>
      <c r="F110" s="11"/>
      <c r="G110" s="7">
        <v>1</v>
      </c>
      <c r="H110" s="6">
        <v>44880</v>
      </c>
      <c r="I110" s="36"/>
      <c r="J110" s="8"/>
      <c r="K110" s="20"/>
    </row>
    <row r="111" spans="1:11" ht="62.45" x14ac:dyDescent="0.3">
      <c r="A111" s="5" t="s">
        <v>277</v>
      </c>
      <c r="B111" s="57" t="s">
        <v>19</v>
      </c>
      <c r="C111" s="32">
        <v>936000</v>
      </c>
      <c r="D111" s="8"/>
      <c r="E111" s="6"/>
      <c r="F111" s="6"/>
      <c r="G111" s="56"/>
      <c r="H111" s="51"/>
      <c r="I111" s="51"/>
      <c r="J111" s="51"/>
    </row>
    <row r="112" spans="1:11" ht="62.45" x14ac:dyDescent="0.3">
      <c r="A112" s="5" t="s">
        <v>277</v>
      </c>
      <c r="B112" s="57" t="s">
        <v>19</v>
      </c>
      <c r="C112" s="44">
        <v>562500</v>
      </c>
      <c r="D112" s="44"/>
      <c r="E112" s="51"/>
      <c r="F112" s="51"/>
      <c r="G112" s="56"/>
      <c r="H112" s="51"/>
      <c r="I112" s="51"/>
      <c r="J112" s="51"/>
    </row>
  </sheetData>
  <mergeCells count="10">
    <mergeCell ref="A3:J3"/>
    <mergeCell ref="A4:J4"/>
    <mergeCell ref="A8:A9"/>
    <mergeCell ref="B8:B9"/>
    <mergeCell ref="C8:C9"/>
    <mergeCell ref="E8:E9"/>
    <mergeCell ref="F8:F9"/>
    <mergeCell ref="G8:H8"/>
    <mergeCell ref="I8:I9"/>
    <mergeCell ref="J8:J9"/>
  </mergeCells>
  <pageMargins left="0.7" right="0.7" top="0.25" bottom="0.47" header="0.2" footer="0.26"/>
  <pageSetup paperSize="5" scale="89" orientation="landscape" horizontalDpi="300" verticalDpi="300" r:id="rId1"/>
  <headerFooter>
    <oddFooter>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6"/>
  <sheetViews>
    <sheetView view="pageBreakPreview" topLeftCell="A244" zoomScale="91" zoomScaleSheetLayoutView="91" workbookViewId="0">
      <selection activeCell="E109" sqref="E109"/>
    </sheetView>
  </sheetViews>
  <sheetFormatPr defaultColWidth="9.140625" defaultRowHeight="15.75" x14ac:dyDescent="0.25"/>
  <cols>
    <col min="1" max="1" width="27.42578125" style="1" customWidth="1"/>
    <col min="2" max="2" width="14.42578125" style="1" customWidth="1"/>
    <col min="3" max="4" width="18.28515625" style="27" customWidth="1"/>
    <col min="5" max="5" width="14.140625" style="1" customWidth="1"/>
    <col min="6" max="6" width="19.85546875" style="1" customWidth="1"/>
    <col min="7" max="7" width="18.7109375" style="1" customWidth="1"/>
    <col min="8" max="8" width="17.5703125" style="1" customWidth="1"/>
    <col min="9" max="9" width="18" style="1" customWidth="1"/>
    <col min="10" max="10" width="12.140625" style="1" customWidth="1"/>
    <col min="11" max="16384" width="9.140625" style="1"/>
  </cols>
  <sheetData>
    <row r="1" spans="1:11" ht="15.6" x14ac:dyDescent="0.3">
      <c r="A1" s="1" t="s">
        <v>0</v>
      </c>
    </row>
    <row r="3" spans="1:11" ht="15.6" x14ac:dyDescent="0.3">
      <c r="A3" s="330" t="s">
        <v>1</v>
      </c>
      <c r="B3" s="330"/>
      <c r="C3" s="330"/>
      <c r="D3" s="330"/>
      <c r="E3" s="330"/>
      <c r="F3" s="330"/>
      <c r="G3" s="330"/>
      <c r="H3" s="330"/>
      <c r="I3" s="330"/>
      <c r="J3" s="330"/>
    </row>
    <row r="4" spans="1:11" ht="15.6" x14ac:dyDescent="0.3">
      <c r="A4" s="330" t="s">
        <v>273</v>
      </c>
      <c r="B4" s="330"/>
      <c r="C4" s="330"/>
      <c r="D4" s="330"/>
      <c r="E4" s="330"/>
      <c r="F4" s="330"/>
      <c r="G4" s="330"/>
      <c r="H4" s="330"/>
      <c r="I4" s="330"/>
      <c r="J4" s="330"/>
    </row>
    <row r="6" spans="1:11" ht="15.6" x14ac:dyDescent="0.3">
      <c r="A6" s="1" t="s">
        <v>2</v>
      </c>
    </row>
    <row r="8" spans="1:11" x14ac:dyDescent="0.25">
      <c r="A8" s="382" t="s">
        <v>3</v>
      </c>
      <c r="B8" s="382" t="s">
        <v>4</v>
      </c>
      <c r="C8" s="384" t="s">
        <v>5</v>
      </c>
      <c r="D8" s="34"/>
      <c r="E8" s="382" t="s">
        <v>6</v>
      </c>
      <c r="F8" s="386" t="s">
        <v>7</v>
      </c>
      <c r="G8" s="388" t="s">
        <v>10</v>
      </c>
      <c r="H8" s="389"/>
      <c r="I8" s="386" t="s">
        <v>11</v>
      </c>
      <c r="J8" s="382" t="s">
        <v>12</v>
      </c>
    </row>
    <row r="9" spans="1:11" ht="47.25" x14ac:dyDescent="0.25">
      <c r="A9" s="383"/>
      <c r="B9" s="383"/>
      <c r="C9" s="385"/>
      <c r="D9" s="35"/>
      <c r="E9" s="383"/>
      <c r="F9" s="387"/>
      <c r="G9" s="2" t="s">
        <v>8</v>
      </c>
      <c r="H9" s="2" t="s">
        <v>9</v>
      </c>
      <c r="I9" s="387"/>
      <c r="J9" s="383"/>
    </row>
    <row r="10" spans="1:11" ht="15.6" x14ac:dyDescent="0.3">
      <c r="A10" s="13" t="s">
        <v>13</v>
      </c>
      <c r="B10" s="3"/>
      <c r="C10" s="31"/>
      <c r="D10" s="31"/>
      <c r="E10" s="3"/>
      <c r="F10" s="3"/>
      <c r="G10" s="3"/>
      <c r="H10" s="3"/>
      <c r="I10" s="3"/>
      <c r="J10" s="4"/>
    </row>
    <row r="11" spans="1:11" ht="72" x14ac:dyDescent="0.3">
      <c r="A11" s="22" t="s">
        <v>57</v>
      </c>
      <c r="B11" s="10" t="s">
        <v>22</v>
      </c>
      <c r="C11" s="25">
        <v>4660402.8099999996</v>
      </c>
      <c r="D11" s="25"/>
      <c r="E11" s="11"/>
      <c r="F11" s="11"/>
      <c r="G11" s="14"/>
      <c r="H11" s="17"/>
      <c r="I11" s="11"/>
      <c r="J11" s="15"/>
      <c r="K11" s="20"/>
    </row>
    <row r="12" spans="1:11" ht="64.900000000000006" customHeight="1" x14ac:dyDescent="0.3">
      <c r="A12" s="22" t="s">
        <v>58</v>
      </c>
      <c r="B12" s="10" t="s">
        <v>35</v>
      </c>
      <c r="C12" s="25"/>
      <c r="D12" s="25"/>
      <c r="E12" s="11"/>
      <c r="F12" s="11"/>
      <c r="G12" s="14"/>
      <c r="H12" s="17"/>
      <c r="I12" s="11"/>
      <c r="J12" s="15"/>
      <c r="K12" s="20"/>
    </row>
    <row r="13" spans="1:11" ht="43.15" x14ac:dyDescent="0.3">
      <c r="A13" s="24" t="s">
        <v>59</v>
      </c>
      <c r="B13" s="28" t="s">
        <v>264</v>
      </c>
      <c r="C13" s="25">
        <v>3526333.65</v>
      </c>
      <c r="D13" s="25"/>
      <c r="E13" s="11"/>
      <c r="F13" s="11"/>
      <c r="G13" s="14"/>
      <c r="H13" s="21"/>
      <c r="I13" s="11"/>
      <c r="J13" s="15"/>
      <c r="K13" s="20"/>
    </row>
    <row r="14" spans="1:11" ht="72" x14ac:dyDescent="0.3">
      <c r="A14" s="24" t="s">
        <v>60</v>
      </c>
      <c r="B14" s="28" t="s">
        <v>27</v>
      </c>
      <c r="C14" s="25">
        <v>4706836.3600000003</v>
      </c>
      <c r="D14" s="25"/>
      <c r="E14" s="11"/>
      <c r="F14" s="11"/>
      <c r="G14" s="14"/>
      <c r="H14" s="21"/>
      <c r="I14" s="11"/>
      <c r="J14" s="15"/>
      <c r="K14" s="20"/>
    </row>
    <row r="15" spans="1:11" ht="57.6" x14ac:dyDescent="0.3">
      <c r="A15" s="24" t="s">
        <v>61</v>
      </c>
      <c r="B15" s="28" t="s">
        <v>265</v>
      </c>
      <c r="C15" s="25">
        <v>3474563.82</v>
      </c>
      <c r="D15" s="25"/>
      <c r="E15" s="11"/>
      <c r="F15" s="11"/>
      <c r="G15" s="14"/>
      <c r="H15" s="21"/>
      <c r="I15" s="11"/>
      <c r="J15" s="15"/>
      <c r="K15" s="20"/>
    </row>
    <row r="16" spans="1:11" ht="57.6" x14ac:dyDescent="0.3">
      <c r="A16" s="24" t="s">
        <v>61</v>
      </c>
      <c r="B16" s="28" t="s">
        <v>265</v>
      </c>
      <c r="C16" s="25">
        <v>3477484.37</v>
      </c>
      <c r="D16" s="25"/>
      <c r="E16" s="11"/>
      <c r="F16" s="11"/>
      <c r="G16" s="14"/>
      <c r="H16" s="21"/>
      <c r="I16" s="11"/>
      <c r="J16" s="15"/>
      <c r="K16" s="20"/>
    </row>
    <row r="17" spans="1:11" ht="72" x14ac:dyDescent="0.3">
      <c r="A17" s="24" t="s">
        <v>62</v>
      </c>
      <c r="B17" s="28" t="s">
        <v>49</v>
      </c>
      <c r="C17" s="25">
        <v>4628006.38</v>
      </c>
      <c r="D17" s="25"/>
      <c r="E17" s="11"/>
      <c r="F17" s="11"/>
      <c r="G17" s="14"/>
      <c r="H17" s="21"/>
      <c r="I17" s="11"/>
      <c r="J17" s="15"/>
      <c r="K17" s="20"/>
    </row>
    <row r="18" spans="1:11" ht="86.45" x14ac:dyDescent="0.3">
      <c r="A18" s="24" t="s">
        <v>63</v>
      </c>
      <c r="B18" s="28" t="s">
        <v>48</v>
      </c>
      <c r="C18" s="25">
        <v>3787731.34</v>
      </c>
      <c r="D18" s="25"/>
      <c r="E18" s="11"/>
      <c r="F18" s="11"/>
      <c r="G18" s="14"/>
      <c r="H18" s="21"/>
      <c r="I18" s="11"/>
      <c r="J18" s="15"/>
      <c r="K18" s="20"/>
    </row>
    <row r="19" spans="1:11" ht="72" x14ac:dyDescent="0.3">
      <c r="A19" s="24" t="s">
        <v>64</v>
      </c>
      <c r="B19" s="28" t="s">
        <v>30</v>
      </c>
      <c r="C19" s="25">
        <v>3700417.56</v>
      </c>
      <c r="D19" s="25"/>
      <c r="E19" s="11"/>
      <c r="F19" s="11"/>
      <c r="G19" s="14"/>
      <c r="H19" s="21"/>
      <c r="I19" s="11"/>
      <c r="J19" s="15"/>
      <c r="K19" s="20"/>
    </row>
    <row r="20" spans="1:11" ht="72" x14ac:dyDescent="0.3">
      <c r="A20" s="22" t="s">
        <v>65</v>
      </c>
      <c r="B20" s="10" t="s">
        <v>55</v>
      </c>
      <c r="C20" s="25">
        <v>3015953.49</v>
      </c>
      <c r="D20" s="25"/>
      <c r="E20" s="11"/>
      <c r="F20" s="11"/>
      <c r="G20" s="14"/>
      <c r="H20" s="17"/>
      <c r="I20" s="11"/>
      <c r="J20" s="15"/>
      <c r="K20" s="20"/>
    </row>
    <row r="21" spans="1:11" ht="57.6" x14ac:dyDescent="0.3">
      <c r="A21" s="22" t="s">
        <v>66</v>
      </c>
      <c r="B21" s="10" t="s">
        <v>39</v>
      </c>
      <c r="C21" s="25">
        <v>4230503.04</v>
      </c>
      <c r="D21" s="25"/>
      <c r="E21" s="11"/>
      <c r="F21" s="11"/>
      <c r="G21" s="14"/>
      <c r="H21" s="17"/>
      <c r="I21" s="11"/>
      <c r="J21" s="15"/>
      <c r="K21" s="20"/>
    </row>
    <row r="22" spans="1:11" ht="57.6" x14ac:dyDescent="0.3">
      <c r="A22" s="24" t="s">
        <v>67</v>
      </c>
      <c r="B22" s="28" t="s">
        <v>39</v>
      </c>
      <c r="C22" s="25">
        <v>5990895.5999999996</v>
      </c>
      <c r="D22" s="25"/>
      <c r="E22" s="11"/>
      <c r="F22" s="11"/>
      <c r="G22" s="14"/>
      <c r="H22" s="21"/>
      <c r="I22" s="11"/>
      <c r="J22" s="15"/>
      <c r="K22" s="20"/>
    </row>
    <row r="23" spans="1:11" ht="43.15" x14ac:dyDescent="0.3">
      <c r="A23" s="24" t="s">
        <v>68</v>
      </c>
      <c r="B23" s="28" t="s">
        <v>43</v>
      </c>
      <c r="C23" s="25">
        <v>2821068.03</v>
      </c>
      <c r="D23" s="25"/>
      <c r="E23" s="11"/>
      <c r="F23" s="11"/>
      <c r="G23" s="14"/>
      <c r="H23" s="21"/>
      <c r="I23" s="11"/>
      <c r="J23" s="15"/>
      <c r="K23" s="20"/>
    </row>
    <row r="24" spans="1:11" ht="57.6" x14ac:dyDescent="0.3">
      <c r="A24" s="24" t="s">
        <v>69</v>
      </c>
      <c r="B24" s="28" t="s">
        <v>51</v>
      </c>
      <c r="C24" s="25">
        <v>5984872.3799999999</v>
      </c>
      <c r="D24" s="25"/>
      <c r="E24" s="11"/>
      <c r="F24" s="11"/>
      <c r="G24" s="14"/>
      <c r="H24" s="21"/>
      <c r="I24" s="11"/>
      <c r="J24" s="15"/>
      <c r="K24" s="20"/>
    </row>
    <row r="25" spans="1:11" ht="72" x14ac:dyDescent="0.3">
      <c r="A25" s="24" t="s">
        <v>70</v>
      </c>
      <c r="B25" s="28" t="s">
        <v>45</v>
      </c>
      <c r="C25" s="25">
        <v>2997584.26</v>
      </c>
      <c r="D25" s="25"/>
      <c r="E25" s="11"/>
      <c r="F25" s="11"/>
      <c r="G25" s="14"/>
      <c r="H25" s="21"/>
      <c r="I25" s="11"/>
      <c r="J25" s="15"/>
      <c r="K25" s="20"/>
    </row>
    <row r="26" spans="1:11" ht="57.6" x14ac:dyDescent="0.3">
      <c r="A26" s="24" t="s">
        <v>71</v>
      </c>
      <c r="B26" s="28" t="s">
        <v>37</v>
      </c>
      <c r="C26" s="25">
        <v>3095883.66</v>
      </c>
      <c r="D26" s="25"/>
      <c r="E26" s="11"/>
      <c r="F26" s="11"/>
      <c r="G26" s="14"/>
      <c r="H26" s="21"/>
      <c r="I26" s="11"/>
      <c r="J26" s="15"/>
      <c r="K26" s="20"/>
    </row>
    <row r="27" spans="1:11" ht="72" x14ac:dyDescent="0.3">
      <c r="A27" s="24" t="s">
        <v>72</v>
      </c>
      <c r="B27" s="28" t="s">
        <v>25</v>
      </c>
      <c r="C27" s="25">
        <v>3899812.53</v>
      </c>
      <c r="D27" s="25"/>
      <c r="E27" s="11"/>
      <c r="F27" s="11"/>
      <c r="G27" s="11"/>
      <c r="H27" s="11"/>
      <c r="I27" s="11"/>
      <c r="J27" s="15"/>
      <c r="K27" s="20"/>
    </row>
    <row r="28" spans="1:11" ht="57.6" x14ac:dyDescent="0.3">
      <c r="A28" s="24" t="s">
        <v>73</v>
      </c>
      <c r="B28" s="28" t="s">
        <v>32</v>
      </c>
      <c r="C28" s="25">
        <v>4200000</v>
      </c>
      <c r="D28" s="25"/>
      <c r="E28" s="11"/>
      <c r="F28" s="11"/>
      <c r="G28" s="14"/>
      <c r="H28" s="21"/>
      <c r="I28" s="11"/>
      <c r="J28" s="15"/>
      <c r="K28" s="20"/>
    </row>
    <row r="29" spans="1:11" ht="86.45" x14ac:dyDescent="0.3">
      <c r="A29" s="24" t="s">
        <v>74</v>
      </c>
      <c r="B29" s="28" t="s">
        <v>48</v>
      </c>
      <c r="C29" s="25">
        <v>3800000</v>
      </c>
      <c r="D29" s="25"/>
      <c r="E29" s="11"/>
      <c r="F29" s="11"/>
      <c r="G29" s="14"/>
      <c r="H29" s="21"/>
      <c r="I29" s="11"/>
      <c r="J29" s="15"/>
      <c r="K29" s="20"/>
    </row>
    <row r="30" spans="1:11" ht="100.9" x14ac:dyDescent="0.3">
      <c r="A30" s="22" t="s">
        <v>75</v>
      </c>
      <c r="B30" s="10" t="s">
        <v>17</v>
      </c>
      <c r="C30" s="25">
        <v>4593551.79</v>
      </c>
      <c r="D30" s="25"/>
      <c r="E30" s="11"/>
      <c r="F30" s="11"/>
      <c r="G30" s="11"/>
      <c r="H30" s="11"/>
      <c r="I30" s="11"/>
      <c r="J30" s="15"/>
      <c r="K30" s="20"/>
    </row>
    <row r="31" spans="1:11" ht="72" x14ac:dyDescent="0.3">
      <c r="A31" s="22" t="s">
        <v>76</v>
      </c>
      <c r="B31" s="10" t="s">
        <v>17</v>
      </c>
      <c r="C31" s="25">
        <v>4297065.29</v>
      </c>
      <c r="D31" s="25"/>
      <c r="E31" s="11"/>
      <c r="F31" s="11"/>
      <c r="G31" s="14"/>
      <c r="H31" s="17"/>
      <c r="I31" s="11"/>
      <c r="J31" s="15"/>
      <c r="K31" s="20"/>
    </row>
    <row r="32" spans="1:11" ht="57.6" x14ac:dyDescent="0.3">
      <c r="A32" s="24" t="s">
        <v>77</v>
      </c>
      <c r="B32" s="28" t="s">
        <v>17</v>
      </c>
      <c r="C32" s="25">
        <v>4193016.02</v>
      </c>
      <c r="D32" s="25"/>
      <c r="E32" s="11"/>
      <c r="F32" s="11"/>
      <c r="G32" s="14"/>
      <c r="H32" s="21"/>
      <c r="I32" s="11"/>
      <c r="J32" s="15"/>
      <c r="K32" s="20"/>
    </row>
    <row r="33" spans="1:11" ht="57.6" x14ac:dyDescent="0.3">
      <c r="A33" s="24" t="s">
        <v>78</v>
      </c>
      <c r="B33" s="28" t="s">
        <v>44</v>
      </c>
      <c r="C33" s="25">
        <v>4196809.3600000003</v>
      </c>
      <c r="D33" s="25"/>
      <c r="E33" s="11"/>
      <c r="F33" s="11"/>
      <c r="G33" s="14"/>
      <c r="H33" s="21"/>
      <c r="I33" s="11"/>
      <c r="J33" s="15"/>
      <c r="K33" s="20"/>
    </row>
    <row r="34" spans="1:11" ht="57.6" x14ac:dyDescent="0.3">
      <c r="A34" s="24" t="s">
        <v>79</v>
      </c>
      <c r="B34" s="28" t="s">
        <v>49</v>
      </c>
      <c r="C34" s="25">
        <v>1246544.07</v>
      </c>
      <c r="D34" s="25"/>
      <c r="E34" s="11"/>
      <c r="F34" s="11"/>
      <c r="G34" s="14"/>
      <c r="H34" s="21"/>
      <c r="I34" s="11"/>
      <c r="J34" s="15"/>
      <c r="K34" s="20"/>
    </row>
    <row r="35" spans="1:11" ht="72" x14ac:dyDescent="0.3">
      <c r="A35" s="24" t="s">
        <v>80</v>
      </c>
      <c r="B35" s="28" t="s">
        <v>34</v>
      </c>
      <c r="C35" s="25">
        <v>4394000</v>
      </c>
      <c r="D35" s="25"/>
      <c r="E35" s="11"/>
      <c r="F35" s="11"/>
      <c r="G35" s="14"/>
      <c r="H35" s="21"/>
      <c r="I35" s="11"/>
      <c r="J35" s="15"/>
      <c r="K35" s="20"/>
    </row>
    <row r="36" spans="1:11" ht="86.45" x14ac:dyDescent="0.3">
      <c r="A36" s="24" t="s">
        <v>81</v>
      </c>
      <c r="B36" s="28" t="s">
        <v>30</v>
      </c>
      <c r="C36" s="25">
        <v>4594137.3</v>
      </c>
      <c r="D36" s="25"/>
      <c r="E36" s="11"/>
      <c r="F36" s="11"/>
      <c r="G36" s="14"/>
      <c r="H36" s="21"/>
      <c r="I36" s="11"/>
      <c r="J36" s="15"/>
      <c r="K36" s="20"/>
    </row>
    <row r="37" spans="1:11" ht="72" x14ac:dyDescent="0.3">
      <c r="A37" s="24" t="s">
        <v>82</v>
      </c>
      <c r="B37" s="28" t="s">
        <v>34</v>
      </c>
      <c r="C37" s="25">
        <v>4494000</v>
      </c>
      <c r="D37" s="25"/>
      <c r="E37" s="11"/>
      <c r="F37" s="11"/>
      <c r="G37" s="14"/>
      <c r="H37" s="21"/>
      <c r="I37" s="11"/>
      <c r="J37" s="15"/>
      <c r="K37" s="20"/>
    </row>
    <row r="38" spans="1:11" ht="72" x14ac:dyDescent="0.3">
      <c r="A38" s="24" t="s">
        <v>83</v>
      </c>
      <c r="B38" s="28" t="s">
        <v>38</v>
      </c>
      <c r="C38" s="25">
        <v>3593032.65</v>
      </c>
      <c r="D38" s="25"/>
      <c r="E38" s="11"/>
      <c r="F38" s="11"/>
      <c r="G38" s="14"/>
      <c r="H38" s="21"/>
      <c r="I38" s="11"/>
      <c r="J38" s="15"/>
      <c r="K38" s="20"/>
    </row>
    <row r="39" spans="1:11" ht="57.6" x14ac:dyDescent="0.3">
      <c r="A39" s="22" t="s">
        <v>84</v>
      </c>
      <c r="B39" s="10" t="s">
        <v>44</v>
      </c>
      <c r="C39" s="23">
        <v>4200000</v>
      </c>
      <c r="D39" s="25"/>
      <c r="E39" s="11"/>
      <c r="F39" s="11"/>
      <c r="G39" s="14"/>
      <c r="H39" s="17"/>
      <c r="I39" s="11"/>
      <c r="J39" s="15"/>
      <c r="K39" s="20"/>
    </row>
    <row r="40" spans="1:11" ht="72" x14ac:dyDescent="0.3">
      <c r="A40" s="22" t="s">
        <v>85</v>
      </c>
      <c r="B40" s="10" t="s">
        <v>17</v>
      </c>
      <c r="C40" s="23">
        <v>4700000</v>
      </c>
      <c r="D40" s="25"/>
      <c r="E40" s="11"/>
      <c r="F40" s="11"/>
      <c r="G40" s="14"/>
      <c r="H40" s="17"/>
      <c r="I40" s="11"/>
      <c r="J40" s="15"/>
      <c r="K40" s="20"/>
    </row>
    <row r="41" spans="1:11" ht="72" x14ac:dyDescent="0.3">
      <c r="A41" s="24" t="s">
        <v>86</v>
      </c>
      <c r="B41" s="28" t="s">
        <v>17</v>
      </c>
      <c r="C41" s="25">
        <v>4493922.3600000003</v>
      </c>
      <c r="D41" s="25"/>
      <c r="E41" s="11"/>
      <c r="F41" s="11"/>
      <c r="G41" s="14"/>
      <c r="H41" s="21"/>
      <c r="I41" s="11"/>
      <c r="J41" s="15"/>
      <c r="K41" s="20"/>
    </row>
    <row r="42" spans="1:11" ht="72" x14ac:dyDescent="0.3">
      <c r="A42" s="24" t="s">
        <v>87</v>
      </c>
      <c r="B42" s="28" t="s">
        <v>20</v>
      </c>
      <c r="C42" s="25">
        <v>3100000</v>
      </c>
      <c r="D42" s="25"/>
      <c r="E42" s="11"/>
      <c r="F42" s="11"/>
      <c r="G42" s="14"/>
      <c r="H42" s="21"/>
      <c r="I42" s="11"/>
      <c r="J42" s="15"/>
      <c r="K42" s="20"/>
    </row>
    <row r="43" spans="1:11" ht="72" x14ac:dyDescent="0.3">
      <c r="A43" s="24" t="s">
        <v>88</v>
      </c>
      <c r="B43" s="28" t="s">
        <v>38</v>
      </c>
      <c r="C43" s="25">
        <v>3693052.15</v>
      </c>
      <c r="D43" s="25"/>
      <c r="E43" s="11"/>
      <c r="F43" s="11"/>
      <c r="G43" s="14"/>
      <c r="H43" s="21"/>
      <c r="I43" s="11"/>
      <c r="J43" s="15"/>
      <c r="K43" s="20"/>
    </row>
    <row r="44" spans="1:11" ht="57.6" x14ac:dyDescent="0.3">
      <c r="A44" s="24" t="s">
        <v>89</v>
      </c>
      <c r="B44" s="28" t="s">
        <v>50</v>
      </c>
      <c r="C44" s="25">
        <v>3500000</v>
      </c>
      <c r="D44" s="25"/>
      <c r="E44" s="11"/>
      <c r="F44" s="11"/>
      <c r="G44" s="14"/>
      <c r="H44" s="21"/>
      <c r="I44" s="11"/>
      <c r="J44" s="15"/>
      <c r="K44" s="20"/>
    </row>
    <row r="45" spans="1:11" ht="43.15" x14ac:dyDescent="0.3">
      <c r="A45" s="24" t="s">
        <v>90</v>
      </c>
      <c r="B45" s="28" t="s">
        <v>264</v>
      </c>
      <c r="C45" s="25">
        <v>3500000</v>
      </c>
      <c r="D45" s="25"/>
      <c r="E45" s="11"/>
      <c r="F45" s="11"/>
      <c r="G45" s="14"/>
      <c r="H45" s="21"/>
      <c r="I45" s="11"/>
      <c r="J45" s="15"/>
      <c r="K45" s="20"/>
    </row>
    <row r="46" spans="1:11" ht="86.45" x14ac:dyDescent="0.3">
      <c r="A46" s="24" t="s">
        <v>91</v>
      </c>
      <c r="B46" s="28" t="s">
        <v>30</v>
      </c>
      <c r="C46" s="25">
        <v>4000000</v>
      </c>
      <c r="D46" s="25"/>
      <c r="E46" s="11"/>
      <c r="F46" s="11"/>
      <c r="G46" s="14"/>
      <c r="H46" s="21"/>
      <c r="I46" s="11"/>
      <c r="J46" s="15"/>
      <c r="K46" s="20"/>
    </row>
    <row r="47" spans="1:11" ht="43.15" x14ac:dyDescent="0.3">
      <c r="A47" s="24" t="s">
        <v>59</v>
      </c>
      <c r="B47" s="28" t="s">
        <v>264</v>
      </c>
      <c r="C47" s="25">
        <v>4200000</v>
      </c>
      <c r="D47" s="25"/>
      <c r="E47" s="11"/>
      <c r="F47" s="11"/>
      <c r="G47" s="14"/>
      <c r="H47" s="21"/>
      <c r="I47" s="11"/>
      <c r="J47" s="15"/>
      <c r="K47" s="20"/>
    </row>
    <row r="48" spans="1:11" ht="86.45" x14ac:dyDescent="0.3">
      <c r="A48" s="24" t="s">
        <v>92</v>
      </c>
      <c r="B48" s="28" t="s">
        <v>44</v>
      </c>
      <c r="C48" s="25">
        <v>3900000</v>
      </c>
      <c r="D48" s="25"/>
      <c r="E48" s="11"/>
      <c r="F48" s="11"/>
      <c r="G48" s="14"/>
      <c r="H48" s="21"/>
      <c r="I48" s="11"/>
      <c r="J48" s="15"/>
      <c r="K48" s="20"/>
    </row>
    <row r="49" spans="1:11" ht="86.45" x14ac:dyDescent="0.3">
      <c r="A49" s="22" t="s">
        <v>93</v>
      </c>
      <c r="B49" s="10" t="s">
        <v>48</v>
      </c>
      <c r="C49" s="23">
        <v>3900000</v>
      </c>
      <c r="D49" s="25"/>
      <c r="E49" s="11"/>
      <c r="F49" s="11"/>
      <c r="G49" s="14"/>
      <c r="H49" s="17"/>
      <c r="I49" s="11"/>
      <c r="J49" s="15"/>
      <c r="K49" s="20"/>
    </row>
    <row r="50" spans="1:11" ht="72" x14ac:dyDescent="0.3">
      <c r="A50" s="22" t="s">
        <v>94</v>
      </c>
      <c r="B50" s="10" t="s">
        <v>20</v>
      </c>
      <c r="C50" s="23">
        <v>3800000</v>
      </c>
      <c r="D50" s="25"/>
      <c r="E50" s="11"/>
      <c r="F50" s="11"/>
      <c r="G50" s="14"/>
      <c r="H50" s="17"/>
      <c r="I50" s="11"/>
      <c r="J50" s="15"/>
      <c r="K50" s="20"/>
    </row>
    <row r="51" spans="1:11" ht="57.6" x14ac:dyDescent="0.3">
      <c r="A51" s="24" t="s">
        <v>66</v>
      </c>
      <c r="B51" s="28" t="s">
        <v>39</v>
      </c>
      <c r="C51" s="25">
        <v>4200000</v>
      </c>
      <c r="D51" s="25"/>
      <c r="E51" s="11"/>
      <c r="F51" s="11"/>
      <c r="G51" s="14"/>
      <c r="H51" s="21"/>
      <c r="I51" s="11"/>
      <c r="J51" s="15"/>
      <c r="K51" s="20"/>
    </row>
    <row r="52" spans="1:11" ht="57.6" x14ac:dyDescent="0.3">
      <c r="A52" s="24" t="s">
        <v>95</v>
      </c>
      <c r="B52" s="28" t="s">
        <v>30</v>
      </c>
      <c r="C52" s="25">
        <v>4200000</v>
      </c>
      <c r="D52" s="25"/>
      <c r="E52" s="11"/>
      <c r="F52" s="11"/>
      <c r="G52" s="14"/>
      <c r="H52" s="21"/>
      <c r="I52" s="11"/>
      <c r="J52" s="15"/>
      <c r="K52" s="20"/>
    </row>
    <row r="53" spans="1:11" ht="43.15" x14ac:dyDescent="0.3">
      <c r="A53" s="22" t="s">
        <v>96</v>
      </c>
      <c r="B53" s="10" t="s">
        <v>37</v>
      </c>
      <c r="C53" s="25">
        <v>4195046.16</v>
      </c>
      <c r="D53" s="25"/>
      <c r="E53" s="11"/>
      <c r="F53" s="11"/>
      <c r="G53" s="14"/>
      <c r="H53" s="17"/>
      <c r="I53" s="11"/>
      <c r="J53" s="15"/>
      <c r="K53" s="20"/>
    </row>
    <row r="54" spans="1:11" ht="72" x14ac:dyDescent="0.3">
      <c r="A54" s="22" t="s">
        <v>97</v>
      </c>
      <c r="B54" s="10" t="s">
        <v>38</v>
      </c>
      <c r="C54" s="25">
        <v>3695414.98</v>
      </c>
      <c r="D54" s="25"/>
      <c r="E54" s="11"/>
      <c r="F54" s="11"/>
      <c r="G54" s="14"/>
      <c r="H54" s="17"/>
      <c r="I54" s="11"/>
      <c r="J54" s="15"/>
      <c r="K54" s="20"/>
    </row>
    <row r="55" spans="1:11" ht="86.45" x14ac:dyDescent="0.3">
      <c r="A55" s="24" t="s">
        <v>98</v>
      </c>
      <c r="B55" s="28" t="s">
        <v>30</v>
      </c>
      <c r="C55" s="25">
        <v>4389235.75</v>
      </c>
      <c r="D55" s="25"/>
      <c r="E55" s="11"/>
      <c r="F55" s="11"/>
      <c r="G55" s="14"/>
      <c r="H55" s="21"/>
      <c r="I55" s="11"/>
      <c r="J55" s="15"/>
      <c r="K55" s="20"/>
    </row>
    <row r="56" spans="1:11" ht="72" x14ac:dyDescent="0.3">
      <c r="A56" s="24" t="s">
        <v>99</v>
      </c>
      <c r="B56" s="28" t="s">
        <v>30</v>
      </c>
      <c r="C56" s="25">
        <v>4393365.24</v>
      </c>
      <c r="D56" s="25"/>
      <c r="E56" s="11"/>
      <c r="F56" s="11"/>
      <c r="G56" s="14"/>
      <c r="H56" s="21"/>
      <c r="I56" s="11"/>
      <c r="J56" s="15"/>
      <c r="K56" s="20"/>
    </row>
    <row r="57" spans="1:11" ht="86.45" x14ac:dyDescent="0.3">
      <c r="A57" s="24" t="s">
        <v>100</v>
      </c>
      <c r="B57" s="28" t="s">
        <v>30</v>
      </c>
      <c r="C57" s="25">
        <v>4592787.49</v>
      </c>
      <c r="D57" s="25"/>
      <c r="E57" s="11"/>
      <c r="F57" s="11"/>
      <c r="G57" s="14"/>
      <c r="H57" s="21"/>
      <c r="I57" s="11"/>
      <c r="J57" s="15"/>
      <c r="K57" s="20"/>
    </row>
    <row r="58" spans="1:11" ht="72" x14ac:dyDescent="0.3">
      <c r="A58" s="24" t="s">
        <v>101</v>
      </c>
      <c r="B58" s="28" t="s">
        <v>20</v>
      </c>
      <c r="C58" s="25">
        <v>3600000</v>
      </c>
      <c r="D58" s="25"/>
      <c r="E58" s="11"/>
      <c r="F58" s="11"/>
      <c r="G58" s="14"/>
      <c r="H58" s="21"/>
      <c r="I58" s="11"/>
      <c r="J58" s="15"/>
      <c r="K58" s="20"/>
    </row>
    <row r="59" spans="1:11" ht="57.6" x14ac:dyDescent="0.3">
      <c r="A59" s="24" t="s">
        <v>102</v>
      </c>
      <c r="B59" s="28" t="s">
        <v>50</v>
      </c>
      <c r="C59" s="25">
        <v>3500000</v>
      </c>
      <c r="D59" s="25"/>
      <c r="E59" s="11"/>
      <c r="F59" s="11"/>
      <c r="G59" s="14"/>
      <c r="H59" s="21"/>
      <c r="I59" s="11"/>
      <c r="J59" s="15"/>
      <c r="K59" s="20"/>
    </row>
    <row r="60" spans="1:11" ht="72" x14ac:dyDescent="0.3">
      <c r="A60" s="24" t="s">
        <v>103</v>
      </c>
      <c r="B60" s="28" t="s">
        <v>48</v>
      </c>
      <c r="C60" s="25">
        <v>3597004.9</v>
      </c>
      <c r="D60" s="25"/>
      <c r="E60" s="11"/>
      <c r="F60" s="11"/>
      <c r="G60" s="14"/>
      <c r="H60" s="21"/>
      <c r="I60" s="11"/>
      <c r="J60" s="15"/>
      <c r="K60" s="20"/>
    </row>
    <row r="61" spans="1:11" ht="72" x14ac:dyDescent="0.3">
      <c r="A61" s="24" t="s">
        <v>104</v>
      </c>
      <c r="B61" s="28" t="s">
        <v>38</v>
      </c>
      <c r="C61" s="25">
        <v>4291236.96</v>
      </c>
      <c r="D61" s="25"/>
      <c r="E61" s="11"/>
      <c r="F61" s="11"/>
      <c r="G61" s="14"/>
      <c r="H61" s="21"/>
      <c r="I61" s="11"/>
      <c r="J61" s="15"/>
      <c r="K61" s="20"/>
    </row>
    <row r="62" spans="1:11" ht="57.6" x14ac:dyDescent="0.3">
      <c r="A62" s="22" t="s">
        <v>105</v>
      </c>
      <c r="B62" s="10" t="s">
        <v>52</v>
      </c>
      <c r="C62" s="25">
        <v>4291493.49</v>
      </c>
      <c r="D62" s="25"/>
      <c r="E62" s="11"/>
      <c r="F62" s="11"/>
      <c r="G62" s="14"/>
      <c r="H62" s="21"/>
      <c r="I62" s="11"/>
      <c r="J62" s="15"/>
      <c r="K62" s="20"/>
    </row>
    <row r="63" spans="1:11" ht="57.6" x14ac:dyDescent="0.3">
      <c r="A63" s="22" t="s">
        <v>106</v>
      </c>
      <c r="B63" s="10" t="s">
        <v>52</v>
      </c>
      <c r="C63" s="25">
        <v>3793335.73</v>
      </c>
      <c r="D63" s="25"/>
      <c r="E63" s="11"/>
      <c r="F63" s="11"/>
      <c r="G63" s="14"/>
      <c r="H63" s="21"/>
      <c r="I63" s="11"/>
      <c r="J63" s="15"/>
      <c r="K63" s="20"/>
    </row>
    <row r="64" spans="1:11" ht="72" x14ac:dyDescent="0.3">
      <c r="A64" s="24" t="s">
        <v>107</v>
      </c>
      <c r="B64" s="28" t="s">
        <v>25</v>
      </c>
      <c r="C64" s="25">
        <v>3895215.01</v>
      </c>
      <c r="D64" s="25"/>
      <c r="E64" s="11"/>
      <c r="F64" s="11"/>
      <c r="G64" s="14"/>
      <c r="H64" s="21"/>
      <c r="I64" s="11"/>
      <c r="J64" s="15"/>
      <c r="K64" s="20"/>
    </row>
    <row r="65" spans="1:11" ht="72" x14ac:dyDescent="0.3">
      <c r="A65" s="24" t="s">
        <v>108</v>
      </c>
      <c r="B65" s="28" t="s">
        <v>266</v>
      </c>
      <c r="C65" s="25">
        <v>3700000</v>
      </c>
      <c r="D65" s="25"/>
      <c r="E65" s="11"/>
      <c r="F65" s="11"/>
      <c r="G65" s="14"/>
      <c r="H65" s="21"/>
      <c r="I65" s="11"/>
      <c r="J65" s="15"/>
      <c r="K65" s="20"/>
    </row>
    <row r="66" spans="1:11" ht="86.45" x14ac:dyDescent="0.3">
      <c r="A66" s="24" t="s">
        <v>109</v>
      </c>
      <c r="B66" s="28" t="s">
        <v>17</v>
      </c>
      <c r="C66" s="25">
        <v>4800000</v>
      </c>
      <c r="D66" s="25"/>
      <c r="E66" s="11"/>
      <c r="F66" s="11"/>
      <c r="G66" s="14"/>
      <c r="H66" s="21"/>
      <c r="I66" s="11"/>
      <c r="J66" s="15"/>
      <c r="K66" s="20"/>
    </row>
    <row r="67" spans="1:11" ht="72" x14ac:dyDescent="0.3">
      <c r="A67" s="24" t="s">
        <v>110</v>
      </c>
      <c r="B67" s="28" t="s">
        <v>17</v>
      </c>
      <c r="C67" s="25">
        <v>4700000</v>
      </c>
      <c r="D67" s="25"/>
      <c r="E67" s="11"/>
      <c r="F67" s="11"/>
      <c r="G67" s="14"/>
      <c r="H67" s="21"/>
      <c r="I67" s="11"/>
      <c r="J67" s="15"/>
      <c r="K67" s="20"/>
    </row>
    <row r="68" spans="1:11" ht="86.45" x14ac:dyDescent="0.3">
      <c r="A68" s="24" t="s">
        <v>111</v>
      </c>
      <c r="B68" s="28" t="s">
        <v>47</v>
      </c>
      <c r="C68" s="25">
        <v>3902000</v>
      </c>
      <c r="D68" s="25"/>
      <c r="E68" s="11"/>
      <c r="F68" s="11"/>
      <c r="G68" s="14"/>
      <c r="H68" s="21"/>
      <c r="I68" s="11"/>
      <c r="J68" s="15"/>
      <c r="K68" s="20"/>
    </row>
    <row r="69" spans="1:11" ht="72" x14ac:dyDescent="0.3">
      <c r="A69" s="24" t="s">
        <v>112</v>
      </c>
      <c r="B69" s="28" t="s">
        <v>20</v>
      </c>
      <c r="C69" s="25">
        <v>4500000</v>
      </c>
      <c r="D69" s="25"/>
      <c r="E69" s="11"/>
      <c r="F69" s="11"/>
      <c r="G69" s="14"/>
      <c r="H69" s="21"/>
      <c r="I69" s="11"/>
      <c r="J69" s="15"/>
      <c r="K69" s="20"/>
    </row>
    <row r="70" spans="1:11" ht="100.9" x14ac:dyDescent="0.3">
      <c r="A70" s="24" t="s">
        <v>113</v>
      </c>
      <c r="B70" s="28" t="s">
        <v>30</v>
      </c>
      <c r="C70" s="25">
        <v>4492668.46</v>
      </c>
      <c r="D70" s="25"/>
      <c r="E70" s="11"/>
      <c r="F70" s="11"/>
      <c r="G70" s="14"/>
      <c r="H70" s="21"/>
      <c r="I70" s="11"/>
      <c r="J70" s="15"/>
      <c r="K70" s="20"/>
    </row>
    <row r="71" spans="1:11" ht="72" x14ac:dyDescent="0.3">
      <c r="A71" s="24" t="s">
        <v>114</v>
      </c>
      <c r="B71" s="28" t="s">
        <v>44</v>
      </c>
      <c r="C71" s="25">
        <v>3591431.29</v>
      </c>
      <c r="D71" s="25"/>
      <c r="E71" s="11"/>
      <c r="F71" s="11"/>
      <c r="G71" s="14"/>
      <c r="H71" s="21"/>
      <c r="I71" s="11"/>
      <c r="J71" s="15"/>
      <c r="K71" s="20"/>
    </row>
    <row r="72" spans="1:11" ht="72" x14ac:dyDescent="0.3">
      <c r="A72" s="22" t="s">
        <v>115</v>
      </c>
      <c r="B72" s="10" t="s">
        <v>48</v>
      </c>
      <c r="C72" s="23">
        <v>3900000</v>
      </c>
      <c r="D72" s="25"/>
      <c r="E72" s="11"/>
      <c r="F72" s="11"/>
      <c r="G72" s="14"/>
      <c r="H72" s="17"/>
      <c r="I72" s="11"/>
      <c r="J72" s="15"/>
      <c r="K72" s="20"/>
    </row>
    <row r="73" spans="1:11" ht="72" x14ac:dyDescent="0.3">
      <c r="A73" s="22" t="s">
        <v>116</v>
      </c>
      <c r="B73" s="10" t="s">
        <v>17</v>
      </c>
      <c r="C73" s="25">
        <v>4392934.41</v>
      </c>
      <c r="D73" s="25"/>
      <c r="E73" s="11"/>
      <c r="F73" s="11"/>
      <c r="G73" s="14"/>
      <c r="H73" s="17"/>
      <c r="I73" s="11"/>
      <c r="J73" s="15"/>
      <c r="K73" s="20"/>
    </row>
    <row r="74" spans="1:11" ht="86.45" x14ac:dyDescent="0.3">
      <c r="A74" s="24" t="s">
        <v>117</v>
      </c>
      <c r="B74" s="28" t="s">
        <v>21</v>
      </c>
      <c r="C74" s="25">
        <v>2995826.66</v>
      </c>
      <c r="D74" s="25"/>
      <c r="E74" s="11"/>
      <c r="F74" s="11"/>
      <c r="G74" s="14"/>
      <c r="H74" s="21"/>
      <c r="I74" s="11"/>
      <c r="J74" s="15"/>
      <c r="K74" s="20"/>
    </row>
    <row r="75" spans="1:11" ht="72" x14ac:dyDescent="0.3">
      <c r="A75" s="24" t="s">
        <v>118</v>
      </c>
      <c r="B75" s="28" t="s">
        <v>48</v>
      </c>
      <c r="C75" s="25">
        <v>3700000</v>
      </c>
      <c r="D75" s="25"/>
      <c r="E75" s="11"/>
      <c r="F75" s="11"/>
      <c r="G75" s="14"/>
      <c r="H75" s="21"/>
      <c r="I75" s="11"/>
      <c r="J75" s="15"/>
      <c r="K75" s="20"/>
    </row>
    <row r="76" spans="1:11" ht="72" x14ac:dyDescent="0.3">
      <c r="A76" s="24" t="s">
        <v>119</v>
      </c>
      <c r="B76" s="28" t="s">
        <v>48</v>
      </c>
      <c r="C76" s="25">
        <v>3600000</v>
      </c>
      <c r="D76" s="25"/>
      <c r="E76" s="11"/>
      <c r="F76" s="11"/>
      <c r="G76" s="14"/>
      <c r="H76" s="21"/>
      <c r="I76" s="11"/>
      <c r="J76" s="15"/>
      <c r="K76" s="20"/>
    </row>
    <row r="77" spans="1:11" ht="72" x14ac:dyDescent="0.3">
      <c r="A77" s="24" t="s">
        <v>120</v>
      </c>
      <c r="B77" s="28" t="s">
        <v>48</v>
      </c>
      <c r="C77" s="25">
        <v>3900000</v>
      </c>
      <c r="D77" s="25"/>
      <c r="E77" s="11"/>
      <c r="F77" s="11"/>
      <c r="G77" s="14"/>
      <c r="H77" s="21"/>
      <c r="I77" s="11"/>
      <c r="J77" s="15"/>
      <c r="K77" s="20"/>
    </row>
    <row r="78" spans="1:11" ht="72" x14ac:dyDescent="0.3">
      <c r="A78" s="24" t="s">
        <v>121</v>
      </c>
      <c r="B78" s="28" t="s">
        <v>265</v>
      </c>
      <c r="C78" s="25">
        <v>4390177.71</v>
      </c>
      <c r="D78" s="25"/>
      <c r="E78" s="11"/>
      <c r="F78" s="11"/>
      <c r="G78" s="14"/>
      <c r="H78" s="21"/>
      <c r="I78" s="11"/>
      <c r="J78" s="15"/>
      <c r="K78" s="20"/>
    </row>
    <row r="79" spans="1:11" ht="72" x14ac:dyDescent="0.3">
      <c r="A79" s="24" t="s">
        <v>122</v>
      </c>
      <c r="B79" s="28" t="s">
        <v>36</v>
      </c>
      <c r="C79" s="25">
        <v>4500000</v>
      </c>
      <c r="D79" s="25"/>
      <c r="E79" s="11"/>
      <c r="F79" s="11"/>
      <c r="G79" s="14"/>
      <c r="H79" s="21"/>
      <c r="I79" s="11"/>
      <c r="J79" s="15"/>
      <c r="K79" s="20"/>
    </row>
    <row r="80" spans="1:11" ht="86.45" x14ac:dyDescent="0.3">
      <c r="A80" s="24" t="s">
        <v>123</v>
      </c>
      <c r="B80" s="28" t="s">
        <v>17</v>
      </c>
      <c r="C80" s="25">
        <v>4500000</v>
      </c>
      <c r="D80" s="25"/>
      <c r="E80" s="11"/>
      <c r="F80" s="11"/>
      <c r="G80" s="14"/>
      <c r="H80" s="21"/>
      <c r="I80" s="11"/>
      <c r="J80" s="15"/>
      <c r="K80" s="20"/>
    </row>
    <row r="81" spans="1:11" ht="72" x14ac:dyDescent="0.3">
      <c r="A81" s="22" t="s">
        <v>124</v>
      </c>
      <c r="B81" s="10" t="s">
        <v>23</v>
      </c>
      <c r="C81" s="23">
        <v>4400000</v>
      </c>
      <c r="D81" s="25"/>
      <c r="E81" s="11"/>
      <c r="F81" s="11"/>
      <c r="G81" s="14"/>
      <c r="H81" s="17"/>
      <c r="I81" s="11"/>
      <c r="J81" s="15"/>
      <c r="K81" s="20"/>
    </row>
    <row r="82" spans="1:11" ht="57.6" x14ac:dyDescent="0.3">
      <c r="A82" s="22" t="s">
        <v>125</v>
      </c>
      <c r="B82" s="10" t="s">
        <v>33</v>
      </c>
      <c r="C82" s="25">
        <v>3492892.85</v>
      </c>
      <c r="D82" s="25"/>
      <c r="E82" s="11"/>
      <c r="F82" s="11"/>
      <c r="G82" s="14"/>
      <c r="H82" s="17"/>
      <c r="I82" s="11"/>
      <c r="J82" s="15"/>
      <c r="K82" s="20"/>
    </row>
    <row r="83" spans="1:11" ht="57.6" x14ac:dyDescent="0.3">
      <c r="A83" s="24" t="s">
        <v>126</v>
      </c>
      <c r="B83" s="28" t="s">
        <v>56</v>
      </c>
      <c r="C83" s="25">
        <v>2992844.62</v>
      </c>
      <c r="D83" s="25"/>
      <c r="E83" s="11"/>
      <c r="F83" s="11"/>
      <c r="G83" s="14"/>
      <c r="H83" s="21"/>
      <c r="I83" s="11"/>
      <c r="J83" s="15"/>
      <c r="K83" s="20"/>
    </row>
    <row r="84" spans="1:11" ht="57.6" x14ac:dyDescent="0.3">
      <c r="A84" s="24" t="s">
        <v>127</v>
      </c>
      <c r="B84" s="28" t="s">
        <v>32</v>
      </c>
      <c r="C84" s="25">
        <v>4200000</v>
      </c>
      <c r="D84" s="25"/>
      <c r="E84" s="11"/>
      <c r="F84" s="11"/>
      <c r="G84" s="14"/>
      <c r="H84" s="21"/>
      <c r="I84" s="11"/>
      <c r="J84" s="15"/>
      <c r="K84" s="20"/>
    </row>
    <row r="85" spans="1:11" ht="86.45" x14ac:dyDescent="0.3">
      <c r="A85" s="24" t="s">
        <v>128</v>
      </c>
      <c r="B85" s="28" t="s">
        <v>33</v>
      </c>
      <c r="C85" s="25">
        <v>3894819.11</v>
      </c>
      <c r="D85" s="25"/>
      <c r="E85" s="11"/>
      <c r="F85" s="11"/>
      <c r="G85" s="14"/>
      <c r="H85" s="21"/>
      <c r="I85" s="11"/>
      <c r="J85" s="15"/>
      <c r="K85" s="20"/>
    </row>
    <row r="86" spans="1:11" ht="57.6" x14ac:dyDescent="0.3">
      <c r="A86" s="24" t="s">
        <v>129</v>
      </c>
      <c r="B86" s="28" t="s">
        <v>266</v>
      </c>
      <c r="C86" s="25">
        <v>3500000</v>
      </c>
      <c r="D86" s="25"/>
      <c r="E86" s="11"/>
      <c r="F86" s="11"/>
      <c r="G86" s="14"/>
      <c r="H86" s="21"/>
      <c r="I86" s="11"/>
      <c r="J86" s="15"/>
      <c r="K86" s="20"/>
    </row>
    <row r="87" spans="1:11" ht="57.6" x14ac:dyDescent="0.3">
      <c r="A87" s="24" t="s">
        <v>130</v>
      </c>
      <c r="B87" s="28" t="s">
        <v>27</v>
      </c>
      <c r="C87" s="25">
        <v>2900000</v>
      </c>
      <c r="D87" s="25"/>
      <c r="E87" s="11"/>
      <c r="F87" s="11"/>
      <c r="G87" s="14"/>
      <c r="H87" s="21"/>
      <c r="I87" s="11"/>
      <c r="J87" s="15"/>
      <c r="K87" s="20"/>
    </row>
    <row r="88" spans="1:11" ht="86.45" x14ac:dyDescent="0.3">
      <c r="A88" s="24" t="s">
        <v>131</v>
      </c>
      <c r="B88" s="28" t="s">
        <v>30</v>
      </c>
      <c r="C88" s="25">
        <v>4395383.38</v>
      </c>
      <c r="D88" s="25"/>
      <c r="E88" s="11"/>
      <c r="F88" s="11"/>
      <c r="G88" s="14"/>
      <c r="H88" s="21"/>
      <c r="I88" s="11"/>
      <c r="J88" s="15"/>
      <c r="K88" s="20"/>
    </row>
    <row r="89" spans="1:11" ht="72" x14ac:dyDescent="0.3">
      <c r="A89" s="24" t="s">
        <v>132</v>
      </c>
      <c r="B89" s="28" t="s">
        <v>49</v>
      </c>
      <c r="C89" s="25">
        <v>3893393.91</v>
      </c>
      <c r="D89" s="25"/>
      <c r="E89" s="11"/>
      <c r="F89" s="11"/>
      <c r="G89" s="14"/>
      <c r="H89" s="21"/>
      <c r="I89" s="11"/>
      <c r="J89" s="15"/>
      <c r="K89" s="20"/>
    </row>
    <row r="90" spans="1:11" ht="72" x14ac:dyDescent="0.3">
      <c r="A90" s="24" t="s">
        <v>133</v>
      </c>
      <c r="B90" s="28" t="s">
        <v>49</v>
      </c>
      <c r="C90" s="25">
        <v>4000000</v>
      </c>
      <c r="D90" s="25"/>
      <c r="E90" s="11"/>
      <c r="F90" s="11"/>
      <c r="G90" s="14"/>
      <c r="H90" s="21"/>
      <c r="I90" s="11"/>
      <c r="J90" s="15"/>
      <c r="K90" s="20"/>
    </row>
    <row r="91" spans="1:11" ht="115.15" x14ac:dyDescent="0.3">
      <c r="A91" s="22" t="s">
        <v>134</v>
      </c>
      <c r="B91" s="10" t="s">
        <v>27</v>
      </c>
      <c r="C91" s="25">
        <v>4792357.3499999996</v>
      </c>
      <c r="D91" s="25"/>
      <c r="E91" s="11"/>
      <c r="F91" s="11"/>
      <c r="G91" s="14"/>
      <c r="H91" s="17"/>
      <c r="I91" s="11"/>
      <c r="J91" s="15"/>
      <c r="K91" s="20"/>
    </row>
    <row r="92" spans="1:11" ht="57.6" x14ac:dyDescent="0.3">
      <c r="A92" s="22" t="s">
        <v>69</v>
      </c>
      <c r="B92" s="10" t="s">
        <v>51</v>
      </c>
      <c r="C92" s="25">
        <v>2796716.28</v>
      </c>
      <c r="D92" s="25"/>
      <c r="E92" s="11"/>
      <c r="F92" s="11"/>
      <c r="G92" s="14"/>
      <c r="H92" s="17"/>
      <c r="I92" s="11"/>
      <c r="J92" s="15"/>
      <c r="K92" s="20"/>
    </row>
    <row r="93" spans="1:11" ht="72" x14ac:dyDescent="0.3">
      <c r="A93" s="24" t="s">
        <v>135</v>
      </c>
      <c r="B93" s="28" t="s">
        <v>38</v>
      </c>
      <c r="C93" s="25">
        <v>3597007.87</v>
      </c>
      <c r="D93" s="25"/>
      <c r="E93" s="11"/>
      <c r="F93" s="11"/>
      <c r="G93" s="14"/>
      <c r="H93" s="21"/>
      <c r="I93" s="11"/>
      <c r="J93" s="15"/>
      <c r="K93" s="20"/>
    </row>
    <row r="94" spans="1:11" ht="72" x14ac:dyDescent="0.3">
      <c r="A94" s="24" t="s">
        <v>136</v>
      </c>
      <c r="B94" s="28" t="s">
        <v>38</v>
      </c>
      <c r="C94" s="25">
        <v>3697339.5</v>
      </c>
      <c r="D94" s="25"/>
      <c r="E94" s="11"/>
      <c r="F94" s="11"/>
      <c r="G94" s="14"/>
      <c r="H94" s="21"/>
      <c r="I94" s="11"/>
      <c r="J94" s="15"/>
      <c r="K94" s="20"/>
    </row>
    <row r="95" spans="1:11" ht="72" x14ac:dyDescent="0.3">
      <c r="A95" s="22" t="s">
        <v>137</v>
      </c>
      <c r="B95" s="10" t="s">
        <v>20</v>
      </c>
      <c r="C95" s="23">
        <v>3900000</v>
      </c>
      <c r="D95" s="25"/>
      <c r="E95" s="11"/>
      <c r="F95" s="11"/>
      <c r="G95" s="14"/>
      <c r="H95" s="17"/>
      <c r="I95" s="11"/>
      <c r="J95" s="15"/>
      <c r="K95" s="20"/>
    </row>
    <row r="96" spans="1:11" ht="43.15" x14ac:dyDescent="0.3">
      <c r="A96" s="22" t="s">
        <v>68</v>
      </c>
      <c r="B96" s="10" t="s">
        <v>43</v>
      </c>
      <c r="C96" s="25">
        <v>3493007.85</v>
      </c>
      <c r="D96" s="25"/>
      <c r="E96" s="11"/>
      <c r="F96" s="11"/>
      <c r="G96" s="14"/>
      <c r="H96" s="17"/>
      <c r="I96" s="11"/>
      <c r="J96" s="15"/>
      <c r="K96" s="20"/>
    </row>
    <row r="97" spans="1:11" ht="86.45" x14ac:dyDescent="0.3">
      <c r="A97" s="24" t="s">
        <v>131</v>
      </c>
      <c r="B97" s="28" t="s">
        <v>30</v>
      </c>
      <c r="C97" s="25">
        <v>4691218.99</v>
      </c>
      <c r="D97" s="25"/>
      <c r="E97" s="11"/>
      <c r="F97" s="11"/>
      <c r="G97" s="14"/>
      <c r="H97" s="21"/>
      <c r="I97" s="11"/>
      <c r="J97" s="15"/>
      <c r="K97" s="20"/>
    </row>
    <row r="98" spans="1:11" ht="100.9" x14ac:dyDescent="0.3">
      <c r="A98" s="24" t="s">
        <v>138</v>
      </c>
      <c r="B98" s="28" t="s">
        <v>41</v>
      </c>
      <c r="C98" s="25">
        <v>4500000</v>
      </c>
      <c r="D98" s="25"/>
      <c r="E98" s="11"/>
      <c r="F98" s="11"/>
      <c r="G98" s="14"/>
      <c r="H98" s="21"/>
      <c r="I98" s="11"/>
      <c r="J98" s="15"/>
      <c r="K98" s="20"/>
    </row>
    <row r="99" spans="1:11" ht="100.9" x14ac:dyDescent="0.3">
      <c r="A99" s="24" t="s">
        <v>139</v>
      </c>
      <c r="B99" s="28" t="s">
        <v>49</v>
      </c>
      <c r="C99" s="25">
        <v>3794511.57</v>
      </c>
      <c r="D99" s="25"/>
      <c r="E99" s="11"/>
      <c r="F99" s="11"/>
      <c r="G99" s="14"/>
      <c r="H99" s="21"/>
      <c r="I99" s="11"/>
      <c r="J99" s="15"/>
      <c r="K99" s="20"/>
    </row>
    <row r="100" spans="1:11" ht="72" x14ac:dyDescent="0.3">
      <c r="A100" s="24" t="s">
        <v>140</v>
      </c>
      <c r="B100" s="28" t="s">
        <v>17</v>
      </c>
      <c r="C100" s="25">
        <v>4496026.21</v>
      </c>
      <c r="D100" s="25"/>
      <c r="E100" s="11"/>
      <c r="F100" s="11"/>
      <c r="G100" s="14"/>
      <c r="H100" s="21"/>
      <c r="I100" s="11"/>
      <c r="J100" s="15"/>
      <c r="K100" s="20"/>
    </row>
    <row r="101" spans="1:11" ht="86.45" x14ac:dyDescent="0.3">
      <c r="A101" s="24" t="s">
        <v>141</v>
      </c>
      <c r="B101" s="28" t="s">
        <v>30</v>
      </c>
      <c r="C101" s="25">
        <v>4400000</v>
      </c>
      <c r="D101" s="25"/>
      <c r="E101" s="11"/>
      <c r="F101" s="11"/>
      <c r="G101" s="14"/>
      <c r="H101" s="21"/>
      <c r="I101" s="11"/>
      <c r="J101" s="15"/>
      <c r="K101" s="20"/>
    </row>
    <row r="102" spans="1:11" ht="86.45" x14ac:dyDescent="0.3">
      <c r="A102" s="24" t="s">
        <v>142</v>
      </c>
      <c r="B102" s="28" t="s">
        <v>44</v>
      </c>
      <c r="C102" s="25">
        <v>4500000</v>
      </c>
      <c r="D102" s="25"/>
      <c r="E102" s="11"/>
      <c r="F102" s="11"/>
      <c r="G102" s="14"/>
      <c r="H102" s="21"/>
      <c r="I102" s="11"/>
      <c r="J102" s="15"/>
      <c r="K102" s="20"/>
    </row>
    <row r="103" spans="1:11" ht="43.15" x14ac:dyDescent="0.3">
      <c r="A103" s="24" t="s">
        <v>90</v>
      </c>
      <c r="B103" s="28" t="s">
        <v>264</v>
      </c>
      <c r="C103" s="25">
        <v>3492667.35</v>
      </c>
      <c r="D103" s="25"/>
      <c r="E103" s="11"/>
      <c r="F103" s="11"/>
      <c r="G103" s="14"/>
      <c r="H103" s="21"/>
      <c r="I103" s="11"/>
      <c r="J103" s="15"/>
      <c r="K103" s="20"/>
    </row>
    <row r="104" spans="1:11" ht="72" x14ac:dyDescent="0.3">
      <c r="A104" s="22" t="s">
        <v>143</v>
      </c>
      <c r="B104" s="10" t="s">
        <v>24</v>
      </c>
      <c r="C104" s="23">
        <v>4000000</v>
      </c>
      <c r="D104" s="25"/>
      <c r="E104" s="11"/>
      <c r="F104" s="11"/>
      <c r="G104" s="14"/>
      <c r="H104" s="17"/>
      <c r="I104" s="11"/>
      <c r="J104" s="15"/>
      <c r="K104" s="20"/>
    </row>
    <row r="105" spans="1:11" ht="100.9" x14ac:dyDescent="0.3">
      <c r="A105" s="22" t="s">
        <v>144</v>
      </c>
      <c r="B105" s="10" t="s">
        <v>33</v>
      </c>
      <c r="C105" s="25">
        <v>3792157.15</v>
      </c>
      <c r="D105" s="25"/>
      <c r="E105" s="11"/>
      <c r="F105" s="11"/>
      <c r="G105" s="14"/>
      <c r="H105" s="17"/>
      <c r="I105" s="11"/>
      <c r="J105" s="15"/>
      <c r="K105" s="20"/>
    </row>
    <row r="106" spans="1:11" ht="57.6" x14ac:dyDescent="0.3">
      <c r="A106" s="24" t="s">
        <v>145</v>
      </c>
      <c r="B106" s="28" t="s">
        <v>37</v>
      </c>
      <c r="C106" s="25">
        <v>4194499.29</v>
      </c>
      <c r="D106" s="25"/>
      <c r="E106" s="11"/>
      <c r="F106" s="11"/>
      <c r="G106" s="14"/>
      <c r="H106" s="21"/>
      <c r="I106" s="11"/>
      <c r="J106" s="15"/>
      <c r="K106" s="20"/>
    </row>
    <row r="107" spans="1:11" ht="57.6" x14ac:dyDescent="0.3">
      <c r="A107" s="24" t="s">
        <v>146</v>
      </c>
      <c r="B107" s="28" t="s">
        <v>18</v>
      </c>
      <c r="C107" s="25">
        <v>3500000</v>
      </c>
      <c r="D107" s="25"/>
      <c r="E107" s="11"/>
      <c r="F107" s="11"/>
      <c r="G107" s="14"/>
      <c r="H107" s="21"/>
      <c r="I107" s="11"/>
      <c r="J107" s="15"/>
      <c r="K107" s="20"/>
    </row>
    <row r="108" spans="1:11" ht="72" x14ac:dyDescent="0.3">
      <c r="A108" s="24" t="s">
        <v>147</v>
      </c>
      <c r="B108" s="28" t="s">
        <v>29</v>
      </c>
      <c r="C108" s="25">
        <v>2896345.74</v>
      </c>
      <c r="D108" s="25"/>
      <c r="E108" s="11"/>
      <c r="F108" s="11"/>
      <c r="G108" s="14"/>
      <c r="H108" s="21"/>
      <c r="I108" s="11"/>
      <c r="J108" s="15"/>
      <c r="K108" s="20"/>
    </row>
    <row r="109" spans="1:11" ht="86.45" x14ac:dyDescent="0.3">
      <c r="A109" s="24" t="s">
        <v>148</v>
      </c>
      <c r="B109" s="28" t="s">
        <v>21</v>
      </c>
      <c r="C109" s="25">
        <v>2299349.27</v>
      </c>
      <c r="D109" s="25"/>
      <c r="E109" s="11"/>
      <c r="F109" s="11"/>
      <c r="G109" s="14"/>
      <c r="H109" s="21"/>
      <c r="I109" s="11"/>
      <c r="J109" s="15"/>
      <c r="K109" s="20"/>
    </row>
    <row r="110" spans="1:11" ht="72" x14ac:dyDescent="0.3">
      <c r="A110" s="24" t="s">
        <v>149</v>
      </c>
      <c r="B110" s="28"/>
      <c r="C110" s="25">
        <v>3100000</v>
      </c>
      <c r="D110" s="25"/>
      <c r="E110" s="11"/>
      <c r="F110" s="11"/>
      <c r="G110" s="14"/>
      <c r="H110" s="21"/>
      <c r="I110" s="11"/>
      <c r="J110" s="15"/>
      <c r="K110" s="20"/>
    </row>
    <row r="111" spans="1:11" ht="86.45" x14ac:dyDescent="0.3">
      <c r="A111" s="24" t="s">
        <v>150</v>
      </c>
      <c r="B111" s="28" t="s">
        <v>47</v>
      </c>
      <c r="C111" s="25">
        <v>3104000</v>
      </c>
      <c r="D111" s="25"/>
      <c r="E111" s="11"/>
      <c r="F111" s="11"/>
      <c r="G111" s="14"/>
      <c r="H111" s="21"/>
      <c r="I111" s="11"/>
      <c r="J111" s="15"/>
      <c r="K111" s="20"/>
    </row>
    <row r="112" spans="1:11" ht="72" x14ac:dyDescent="0.3">
      <c r="A112" s="24" t="s">
        <v>151</v>
      </c>
      <c r="B112" s="28" t="s">
        <v>48</v>
      </c>
      <c r="C112" s="25">
        <v>3600000</v>
      </c>
      <c r="D112" s="25"/>
      <c r="E112" s="11"/>
      <c r="F112" s="11"/>
      <c r="G112" s="14"/>
      <c r="H112" s="21"/>
      <c r="I112" s="11"/>
      <c r="J112" s="15"/>
      <c r="K112" s="20"/>
    </row>
    <row r="113" spans="1:11" ht="86.45" x14ac:dyDescent="0.3">
      <c r="A113" s="24" t="s">
        <v>152</v>
      </c>
      <c r="B113" s="28" t="s">
        <v>21</v>
      </c>
      <c r="C113" s="25">
        <v>3695405.63</v>
      </c>
      <c r="D113" s="25"/>
      <c r="E113" s="11"/>
      <c r="F113" s="11"/>
      <c r="G113" s="14"/>
      <c r="H113" s="21"/>
      <c r="I113" s="11"/>
      <c r="J113" s="15"/>
      <c r="K113" s="20"/>
    </row>
    <row r="114" spans="1:11" ht="100.9" x14ac:dyDescent="0.3">
      <c r="A114" s="22" t="s">
        <v>153</v>
      </c>
      <c r="B114" s="10" t="s">
        <v>47</v>
      </c>
      <c r="C114" s="23">
        <v>3204000</v>
      </c>
      <c r="D114" s="25"/>
      <c r="E114" s="11"/>
      <c r="F114" s="11"/>
      <c r="G114" s="14"/>
      <c r="H114" s="17"/>
      <c r="I114" s="11"/>
      <c r="J114" s="15"/>
      <c r="K114" s="20"/>
    </row>
    <row r="115" spans="1:11" ht="72" x14ac:dyDescent="0.3">
      <c r="A115" s="22" t="s">
        <v>154</v>
      </c>
      <c r="B115" s="10" t="s">
        <v>20</v>
      </c>
      <c r="C115" s="23">
        <v>3800000</v>
      </c>
      <c r="D115" s="25"/>
      <c r="E115" s="11"/>
      <c r="F115" s="11"/>
      <c r="G115" s="14"/>
      <c r="H115" s="17"/>
      <c r="I115" s="11"/>
      <c r="J115" s="15"/>
      <c r="K115" s="20"/>
    </row>
    <row r="116" spans="1:11" ht="72" x14ac:dyDescent="0.3">
      <c r="A116" s="24" t="s">
        <v>155</v>
      </c>
      <c r="B116" s="28" t="s">
        <v>17</v>
      </c>
      <c r="C116" s="25">
        <v>4494322.13</v>
      </c>
      <c r="D116" s="25"/>
      <c r="E116" s="11"/>
      <c r="F116" s="11"/>
      <c r="G116" s="14"/>
      <c r="H116" s="21"/>
      <c r="I116" s="11"/>
      <c r="J116" s="15"/>
      <c r="K116" s="20"/>
    </row>
    <row r="117" spans="1:11" ht="100.9" x14ac:dyDescent="0.3">
      <c r="A117" s="24" t="s">
        <v>156</v>
      </c>
      <c r="B117" s="28" t="s">
        <v>17</v>
      </c>
      <c r="C117" s="25">
        <v>3892436.09</v>
      </c>
      <c r="D117" s="25"/>
      <c r="E117" s="11"/>
      <c r="F117" s="11"/>
      <c r="G117" s="14"/>
      <c r="H117" s="21"/>
      <c r="I117" s="11"/>
      <c r="J117" s="15"/>
      <c r="K117" s="20"/>
    </row>
    <row r="118" spans="1:11" ht="57.6" x14ac:dyDescent="0.3">
      <c r="A118" s="24" t="s">
        <v>157</v>
      </c>
      <c r="B118" s="28" t="s">
        <v>50</v>
      </c>
      <c r="C118" s="25">
        <v>3500000</v>
      </c>
      <c r="D118" s="25"/>
      <c r="E118" s="11"/>
      <c r="F118" s="11"/>
      <c r="G118" s="14"/>
      <c r="H118" s="21"/>
      <c r="I118" s="11"/>
      <c r="J118" s="15"/>
      <c r="K118" s="20"/>
    </row>
    <row r="119" spans="1:11" ht="86.45" x14ac:dyDescent="0.3">
      <c r="A119" s="24" t="s">
        <v>158</v>
      </c>
      <c r="B119" s="28" t="s">
        <v>30</v>
      </c>
      <c r="C119" s="25">
        <v>3892683.46</v>
      </c>
      <c r="D119" s="25"/>
      <c r="E119" s="11"/>
      <c r="F119" s="11"/>
      <c r="G119" s="14"/>
      <c r="H119" s="21"/>
      <c r="I119" s="11"/>
      <c r="J119" s="15"/>
      <c r="K119" s="20"/>
    </row>
    <row r="120" spans="1:11" ht="72" x14ac:dyDescent="0.3">
      <c r="A120" s="24" t="s">
        <v>159</v>
      </c>
      <c r="B120" s="28" t="s">
        <v>48</v>
      </c>
      <c r="C120" s="25">
        <v>3000000</v>
      </c>
      <c r="D120" s="25"/>
      <c r="E120" s="11"/>
      <c r="F120" s="11"/>
      <c r="G120" s="14"/>
      <c r="H120" s="21"/>
      <c r="I120" s="11"/>
      <c r="J120" s="15"/>
      <c r="K120" s="20"/>
    </row>
    <row r="121" spans="1:11" ht="72" x14ac:dyDescent="0.3">
      <c r="A121" s="24" t="s">
        <v>160</v>
      </c>
      <c r="B121" s="28" t="s">
        <v>41</v>
      </c>
      <c r="C121" s="25">
        <v>3700000</v>
      </c>
      <c r="D121" s="25"/>
      <c r="E121" s="11"/>
      <c r="F121" s="11"/>
      <c r="G121" s="14"/>
      <c r="H121" s="21"/>
      <c r="I121" s="11"/>
      <c r="J121" s="15"/>
      <c r="K121" s="20"/>
    </row>
    <row r="122" spans="1:11" ht="72" x14ac:dyDescent="0.3">
      <c r="A122" s="24" t="s">
        <v>161</v>
      </c>
      <c r="B122" s="28" t="s">
        <v>23</v>
      </c>
      <c r="C122" s="25">
        <v>4400000</v>
      </c>
      <c r="D122" s="25"/>
      <c r="E122" s="11"/>
      <c r="F122" s="11"/>
      <c r="G122" s="14"/>
      <c r="H122" s="21"/>
      <c r="I122" s="11"/>
      <c r="J122" s="15"/>
      <c r="K122" s="20"/>
    </row>
    <row r="123" spans="1:11" ht="43.15" x14ac:dyDescent="0.3">
      <c r="A123" s="22" t="s">
        <v>162</v>
      </c>
      <c r="B123" s="10" t="s">
        <v>19</v>
      </c>
      <c r="C123" s="23">
        <v>4500000</v>
      </c>
      <c r="D123" s="25"/>
      <c r="E123" s="11"/>
      <c r="F123" s="11"/>
      <c r="G123" s="14"/>
      <c r="H123" s="17"/>
      <c r="I123" s="11"/>
      <c r="J123" s="15"/>
      <c r="K123" s="20"/>
    </row>
    <row r="124" spans="1:11" ht="43.15" x14ac:dyDescent="0.3">
      <c r="A124" s="22" t="s">
        <v>163</v>
      </c>
      <c r="B124" s="10" t="s">
        <v>19</v>
      </c>
      <c r="C124" s="23">
        <v>3000000</v>
      </c>
      <c r="D124" s="25"/>
      <c r="E124" s="11"/>
      <c r="F124" s="11"/>
      <c r="G124" s="14"/>
      <c r="H124" s="17"/>
      <c r="I124" s="11"/>
      <c r="J124" s="15"/>
      <c r="K124" s="20"/>
    </row>
    <row r="125" spans="1:11" ht="43.15" x14ac:dyDescent="0.3">
      <c r="A125" s="24" t="s">
        <v>164</v>
      </c>
      <c r="B125" s="28" t="s">
        <v>19</v>
      </c>
      <c r="C125" s="25">
        <v>4500000</v>
      </c>
      <c r="D125" s="25"/>
      <c r="E125" s="11"/>
      <c r="F125" s="11"/>
      <c r="G125" s="14"/>
      <c r="H125" s="21"/>
      <c r="I125" s="11"/>
      <c r="J125" s="15"/>
      <c r="K125" s="20"/>
    </row>
    <row r="126" spans="1:11" ht="43.15" x14ac:dyDescent="0.3">
      <c r="A126" s="24" t="s">
        <v>165</v>
      </c>
      <c r="B126" s="28" t="s">
        <v>19</v>
      </c>
      <c r="C126" s="25">
        <v>4500000</v>
      </c>
      <c r="D126" s="25"/>
      <c r="E126" s="11"/>
      <c r="F126" s="11"/>
      <c r="G126" s="14"/>
      <c r="H126" s="21"/>
      <c r="I126" s="11"/>
      <c r="J126" s="15"/>
      <c r="K126" s="20"/>
    </row>
    <row r="127" spans="1:11" ht="43.15" x14ac:dyDescent="0.3">
      <c r="A127" s="24" t="s">
        <v>166</v>
      </c>
      <c r="B127" s="28" t="s">
        <v>19</v>
      </c>
      <c r="C127" s="25">
        <v>4500000</v>
      </c>
      <c r="D127" s="25"/>
      <c r="E127" s="11"/>
      <c r="F127" s="11"/>
      <c r="G127" s="14"/>
      <c r="H127" s="21"/>
      <c r="I127" s="11"/>
      <c r="J127" s="15"/>
      <c r="K127" s="20"/>
    </row>
    <row r="128" spans="1:11" ht="43.15" x14ac:dyDescent="0.3">
      <c r="A128" s="24" t="s">
        <v>167</v>
      </c>
      <c r="B128" s="28" t="s">
        <v>19</v>
      </c>
      <c r="C128" s="25">
        <v>4500000</v>
      </c>
      <c r="D128" s="25"/>
      <c r="E128" s="11"/>
      <c r="F128" s="11"/>
      <c r="G128" s="14"/>
      <c r="H128" s="21"/>
      <c r="I128" s="11"/>
      <c r="J128" s="15"/>
      <c r="K128" s="20"/>
    </row>
    <row r="129" spans="1:11" ht="43.15" x14ac:dyDescent="0.3">
      <c r="A129" s="24" t="s">
        <v>168</v>
      </c>
      <c r="B129" s="28" t="s">
        <v>19</v>
      </c>
      <c r="C129" s="25">
        <v>4500000</v>
      </c>
      <c r="D129" s="25"/>
      <c r="E129" s="11"/>
      <c r="F129" s="11"/>
      <c r="G129" s="14"/>
      <c r="H129" s="21"/>
      <c r="I129" s="11"/>
      <c r="J129" s="15"/>
      <c r="K129" s="20"/>
    </row>
    <row r="130" spans="1:11" ht="43.15" x14ac:dyDescent="0.3">
      <c r="A130" s="24" t="s">
        <v>169</v>
      </c>
      <c r="B130" s="28" t="s">
        <v>19</v>
      </c>
      <c r="C130" s="25">
        <v>4500000</v>
      </c>
      <c r="D130" s="25"/>
      <c r="E130" s="11"/>
      <c r="F130" s="11"/>
      <c r="G130" s="14"/>
      <c r="H130" s="21"/>
      <c r="I130" s="11"/>
      <c r="J130" s="15"/>
      <c r="K130" s="20"/>
    </row>
    <row r="131" spans="1:11" ht="72" x14ac:dyDescent="0.3">
      <c r="A131" s="24" t="s">
        <v>170</v>
      </c>
      <c r="B131" s="28" t="s">
        <v>34</v>
      </c>
      <c r="C131" s="25">
        <v>3792900</v>
      </c>
      <c r="D131" s="25"/>
      <c r="E131" s="11"/>
      <c r="F131" s="11"/>
      <c r="G131" s="14"/>
      <c r="H131" s="21"/>
      <c r="I131" s="11"/>
      <c r="J131" s="15"/>
      <c r="K131" s="20"/>
    </row>
    <row r="132" spans="1:11" ht="72" x14ac:dyDescent="0.3">
      <c r="A132" s="24" t="s">
        <v>171</v>
      </c>
      <c r="B132" s="28" t="s">
        <v>54</v>
      </c>
      <c r="C132" s="25">
        <v>3793694.98</v>
      </c>
      <c r="D132" s="25"/>
      <c r="E132" s="11"/>
      <c r="F132" s="11"/>
      <c r="G132" s="14"/>
      <c r="H132" s="21"/>
      <c r="I132" s="11"/>
      <c r="J132" s="15"/>
      <c r="K132" s="20"/>
    </row>
    <row r="133" spans="1:11" ht="43.15" x14ac:dyDescent="0.3">
      <c r="A133" s="22" t="s">
        <v>172</v>
      </c>
      <c r="B133" s="10" t="s">
        <v>39</v>
      </c>
      <c r="C133" s="23">
        <v>4200000</v>
      </c>
      <c r="D133" s="25"/>
      <c r="E133" s="11"/>
      <c r="F133" s="11"/>
      <c r="G133" s="14"/>
      <c r="H133" s="17"/>
      <c r="I133" s="11"/>
      <c r="J133" s="15"/>
      <c r="K133" s="20"/>
    </row>
    <row r="134" spans="1:11" ht="86.45" x14ac:dyDescent="0.3">
      <c r="A134" s="22" t="s">
        <v>173</v>
      </c>
      <c r="B134" s="10" t="s">
        <v>17</v>
      </c>
      <c r="C134" s="25">
        <v>4693457.5599999996</v>
      </c>
      <c r="D134" s="25"/>
      <c r="E134" s="11"/>
      <c r="F134" s="11"/>
      <c r="G134" s="14"/>
      <c r="H134" s="17"/>
      <c r="I134" s="11"/>
      <c r="J134" s="15"/>
      <c r="K134" s="20"/>
    </row>
    <row r="135" spans="1:11" ht="72" x14ac:dyDescent="0.3">
      <c r="A135" s="24" t="s">
        <v>174</v>
      </c>
      <c r="B135" s="28" t="s">
        <v>17</v>
      </c>
      <c r="C135" s="25">
        <v>3896842.14</v>
      </c>
      <c r="D135" s="25"/>
      <c r="E135" s="11"/>
      <c r="F135" s="11"/>
      <c r="G135" s="14"/>
      <c r="H135" s="21"/>
      <c r="I135" s="11"/>
      <c r="J135" s="15"/>
      <c r="K135" s="20"/>
    </row>
    <row r="136" spans="1:11" ht="43.15" x14ac:dyDescent="0.3">
      <c r="A136" s="24" t="s">
        <v>175</v>
      </c>
      <c r="B136" s="28" t="s">
        <v>30</v>
      </c>
      <c r="C136" s="25">
        <v>4192987.32</v>
      </c>
      <c r="D136" s="25"/>
      <c r="E136" s="11"/>
      <c r="F136" s="11"/>
      <c r="G136" s="14"/>
      <c r="H136" s="21"/>
      <c r="I136" s="11"/>
      <c r="J136" s="15"/>
      <c r="K136" s="20"/>
    </row>
    <row r="137" spans="1:11" ht="72" x14ac:dyDescent="0.3">
      <c r="A137" s="24" t="s">
        <v>176</v>
      </c>
      <c r="B137" s="28" t="s">
        <v>44</v>
      </c>
      <c r="C137" s="25">
        <v>4400000</v>
      </c>
      <c r="D137" s="25"/>
      <c r="E137" s="11"/>
      <c r="F137" s="11"/>
      <c r="G137" s="14"/>
      <c r="H137" s="21"/>
      <c r="I137" s="11"/>
      <c r="J137" s="15"/>
      <c r="K137" s="20"/>
    </row>
    <row r="138" spans="1:11" ht="57.6" x14ac:dyDescent="0.3">
      <c r="A138" s="24" t="s">
        <v>177</v>
      </c>
      <c r="B138" s="28" t="s">
        <v>24</v>
      </c>
      <c r="C138" s="25">
        <v>3900000</v>
      </c>
      <c r="D138" s="25"/>
      <c r="E138" s="11"/>
      <c r="F138" s="11"/>
      <c r="G138" s="14"/>
      <c r="H138" s="21"/>
      <c r="I138" s="11"/>
      <c r="J138" s="15"/>
      <c r="K138" s="20"/>
    </row>
    <row r="139" spans="1:11" ht="43.15" x14ac:dyDescent="0.3">
      <c r="A139" s="24" t="s">
        <v>178</v>
      </c>
      <c r="B139" s="28" t="s">
        <v>24</v>
      </c>
      <c r="C139" s="25">
        <v>3500000</v>
      </c>
      <c r="D139" s="25"/>
      <c r="E139" s="11"/>
      <c r="F139" s="11"/>
      <c r="G139" s="14"/>
      <c r="H139" s="21"/>
      <c r="I139" s="11"/>
      <c r="J139" s="15"/>
      <c r="K139" s="20"/>
    </row>
    <row r="140" spans="1:11" ht="43.15" x14ac:dyDescent="0.3">
      <c r="A140" s="24" t="s">
        <v>179</v>
      </c>
      <c r="B140" s="28" t="s">
        <v>50</v>
      </c>
      <c r="C140" s="25">
        <v>3500000</v>
      </c>
      <c r="D140" s="25"/>
      <c r="E140" s="11"/>
      <c r="F140" s="11"/>
      <c r="G140" s="14"/>
      <c r="H140" s="21"/>
      <c r="I140" s="11"/>
      <c r="J140" s="15"/>
      <c r="K140" s="20"/>
    </row>
    <row r="141" spans="1:11" ht="43.15" x14ac:dyDescent="0.3">
      <c r="A141" s="24" t="s">
        <v>180</v>
      </c>
      <c r="B141" s="28" t="s">
        <v>45</v>
      </c>
      <c r="C141" s="25">
        <v>4600000</v>
      </c>
      <c r="D141" s="25"/>
      <c r="E141" s="11"/>
      <c r="F141" s="11"/>
      <c r="G141" s="14"/>
      <c r="H141" s="21"/>
      <c r="I141" s="11"/>
      <c r="J141" s="15"/>
      <c r="K141" s="20"/>
    </row>
    <row r="142" spans="1:11" ht="43.15" x14ac:dyDescent="0.3">
      <c r="A142" s="22" t="s">
        <v>181</v>
      </c>
      <c r="B142" s="10" t="s">
        <v>36</v>
      </c>
      <c r="C142" s="23">
        <v>4400000</v>
      </c>
      <c r="D142" s="25"/>
      <c r="E142" s="11"/>
      <c r="F142" s="11"/>
      <c r="G142" s="14"/>
      <c r="H142" s="17"/>
      <c r="I142" s="11"/>
      <c r="J142" s="15"/>
      <c r="K142" s="20"/>
    </row>
    <row r="143" spans="1:11" ht="86.45" x14ac:dyDescent="0.3">
      <c r="A143" s="22" t="s">
        <v>182</v>
      </c>
      <c r="B143" s="10" t="s">
        <v>23</v>
      </c>
      <c r="C143" s="23">
        <v>4600000</v>
      </c>
      <c r="D143" s="25"/>
      <c r="E143" s="11"/>
      <c r="F143" s="11"/>
      <c r="G143" s="14"/>
      <c r="H143" s="17"/>
      <c r="I143" s="11"/>
      <c r="J143" s="15"/>
      <c r="K143" s="20"/>
    </row>
    <row r="144" spans="1:11" ht="43.15" x14ac:dyDescent="0.3">
      <c r="A144" s="24" t="s">
        <v>183</v>
      </c>
      <c r="B144" s="28" t="s">
        <v>18</v>
      </c>
      <c r="C144" s="25">
        <v>3500000</v>
      </c>
      <c r="D144" s="25"/>
      <c r="E144" s="11"/>
      <c r="F144" s="11"/>
      <c r="G144" s="14"/>
      <c r="H144" s="21"/>
      <c r="I144" s="11"/>
      <c r="J144" s="15"/>
      <c r="K144" s="20"/>
    </row>
    <row r="145" spans="1:11" ht="43.15" x14ac:dyDescent="0.3">
      <c r="A145" s="24" t="s">
        <v>183</v>
      </c>
      <c r="B145" s="28" t="s">
        <v>18</v>
      </c>
      <c r="C145" s="25">
        <v>3500000</v>
      </c>
      <c r="D145" s="25"/>
      <c r="E145" s="11"/>
      <c r="F145" s="11"/>
      <c r="G145" s="14"/>
      <c r="H145" s="21"/>
      <c r="I145" s="11"/>
      <c r="J145" s="15"/>
      <c r="K145" s="20"/>
    </row>
    <row r="146" spans="1:11" ht="43.15" x14ac:dyDescent="0.3">
      <c r="A146" s="24" t="s">
        <v>183</v>
      </c>
      <c r="B146" s="28" t="s">
        <v>18</v>
      </c>
      <c r="C146" s="25">
        <v>3500000</v>
      </c>
      <c r="D146" s="25"/>
      <c r="E146" s="11"/>
      <c r="F146" s="11"/>
      <c r="G146" s="14"/>
      <c r="H146" s="21"/>
      <c r="I146" s="11"/>
      <c r="J146" s="15"/>
      <c r="K146" s="20"/>
    </row>
    <row r="147" spans="1:11" ht="43.15" x14ac:dyDescent="0.3">
      <c r="A147" s="24" t="s">
        <v>183</v>
      </c>
      <c r="B147" s="28" t="s">
        <v>18</v>
      </c>
      <c r="C147" s="25">
        <v>3500000</v>
      </c>
      <c r="D147" s="25"/>
      <c r="E147" s="11"/>
      <c r="F147" s="11"/>
      <c r="G147" s="14"/>
      <c r="H147" s="21"/>
      <c r="I147" s="11"/>
      <c r="J147" s="15"/>
      <c r="K147" s="20"/>
    </row>
    <row r="148" spans="1:11" ht="43.15" x14ac:dyDescent="0.3">
      <c r="A148" s="24" t="s">
        <v>184</v>
      </c>
      <c r="B148" s="28" t="s">
        <v>26</v>
      </c>
      <c r="C148" s="25">
        <v>3600000</v>
      </c>
      <c r="D148" s="25"/>
      <c r="E148" s="11"/>
      <c r="F148" s="11"/>
      <c r="G148" s="14"/>
      <c r="H148" s="21"/>
      <c r="I148" s="11"/>
      <c r="J148" s="15"/>
      <c r="K148" s="20"/>
    </row>
    <row r="149" spans="1:11" ht="43.15" x14ac:dyDescent="0.3">
      <c r="A149" s="24" t="s">
        <v>185</v>
      </c>
      <c r="B149" s="28" t="s">
        <v>19</v>
      </c>
      <c r="C149" s="25">
        <v>3000000</v>
      </c>
      <c r="D149" s="25"/>
      <c r="E149" s="11"/>
      <c r="F149" s="11"/>
      <c r="G149" s="14"/>
      <c r="H149" s="21"/>
      <c r="I149" s="11"/>
      <c r="J149" s="15"/>
      <c r="K149" s="20"/>
    </row>
    <row r="150" spans="1:11" ht="43.15" x14ac:dyDescent="0.3">
      <c r="A150" s="24" t="s">
        <v>185</v>
      </c>
      <c r="B150" s="28" t="s">
        <v>19</v>
      </c>
      <c r="C150" s="25">
        <v>3000000</v>
      </c>
      <c r="D150" s="25"/>
      <c r="E150" s="11"/>
      <c r="F150" s="11"/>
      <c r="G150" s="14"/>
      <c r="H150" s="21"/>
      <c r="I150" s="11"/>
      <c r="J150" s="15"/>
      <c r="K150" s="20"/>
    </row>
    <row r="151" spans="1:11" ht="57.6" x14ac:dyDescent="0.3">
      <c r="A151" s="24" t="s">
        <v>186</v>
      </c>
      <c r="B151" s="28" t="s">
        <v>30</v>
      </c>
      <c r="C151" s="25">
        <v>680257</v>
      </c>
      <c r="D151" s="25"/>
      <c r="E151" s="11"/>
      <c r="F151" s="11"/>
      <c r="G151" s="14"/>
      <c r="H151" s="21"/>
      <c r="I151" s="11"/>
      <c r="J151" s="15"/>
      <c r="K151" s="20"/>
    </row>
    <row r="152" spans="1:11" ht="43.15" x14ac:dyDescent="0.3">
      <c r="A152" s="22" t="s">
        <v>187</v>
      </c>
      <c r="B152" s="10" t="s">
        <v>47</v>
      </c>
      <c r="C152" s="23">
        <v>3856037</v>
      </c>
      <c r="D152" s="25"/>
      <c r="E152" s="11"/>
      <c r="F152" s="11"/>
      <c r="G152" s="14"/>
      <c r="H152" s="17"/>
      <c r="I152" s="11"/>
      <c r="J152" s="15"/>
      <c r="K152" s="20"/>
    </row>
    <row r="153" spans="1:11" ht="97.15" customHeight="1" x14ac:dyDescent="0.3">
      <c r="A153" s="22" t="s">
        <v>188</v>
      </c>
      <c r="B153" s="10" t="s">
        <v>30</v>
      </c>
      <c r="C153" s="23">
        <v>7286769.4500000002</v>
      </c>
      <c r="D153" s="25"/>
      <c r="E153" s="11"/>
      <c r="F153" s="11"/>
      <c r="G153" s="14"/>
      <c r="H153" s="17"/>
      <c r="I153" s="11"/>
      <c r="J153" s="15"/>
      <c r="K153" s="20"/>
    </row>
    <row r="154" spans="1:11" ht="72" x14ac:dyDescent="0.3">
      <c r="A154" s="24" t="s">
        <v>189</v>
      </c>
      <c r="B154" s="10" t="s">
        <v>30</v>
      </c>
      <c r="C154" s="25">
        <v>5850112.8200000003</v>
      </c>
      <c r="D154" s="25"/>
      <c r="E154" s="11"/>
      <c r="F154" s="11"/>
      <c r="G154" s="14"/>
      <c r="H154" s="21"/>
      <c r="I154" s="11"/>
      <c r="J154" s="15"/>
      <c r="K154" s="20"/>
    </row>
    <row r="155" spans="1:11" ht="43.15" x14ac:dyDescent="0.3">
      <c r="A155" s="24" t="s">
        <v>190</v>
      </c>
      <c r="B155" s="28" t="s">
        <v>43</v>
      </c>
      <c r="C155" s="25">
        <v>320000</v>
      </c>
      <c r="D155" s="25"/>
      <c r="E155" s="11"/>
      <c r="F155" s="11"/>
      <c r="G155" s="14"/>
      <c r="H155" s="21"/>
      <c r="I155" s="11"/>
      <c r="J155" s="15"/>
      <c r="K155" s="20"/>
    </row>
    <row r="156" spans="1:11" ht="43.15" x14ac:dyDescent="0.3">
      <c r="A156" s="24" t="s">
        <v>191</v>
      </c>
      <c r="B156" s="28" t="s">
        <v>36</v>
      </c>
      <c r="C156" s="25">
        <v>350000</v>
      </c>
      <c r="D156" s="25"/>
      <c r="E156" s="11"/>
      <c r="F156" s="11"/>
      <c r="G156" s="14"/>
      <c r="H156" s="21"/>
      <c r="I156" s="11"/>
      <c r="J156" s="15"/>
      <c r="K156" s="20"/>
    </row>
    <row r="157" spans="1:11" ht="57.6" x14ac:dyDescent="0.3">
      <c r="A157" s="24" t="s">
        <v>192</v>
      </c>
      <c r="B157" s="28" t="s">
        <v>20</v>
      </c>
      <c r="C157" s="25">
        <v>512860.73</v>
      </c>
      <c r="D157" s="25"/>
      <c r="E157" s="11"/>
      <c r="F157" s="11"/>
      <c r="G157" s="14"/>
      <c r="H157" s="21"/>
      <c r="I157" s="11"/>
      <c r="J157" s="15"/>
      <c r="K157" s="20"/>
    </row>
    <row r="158" spans="1:11" ht="57.6" x14ac:dyDescent="0.3">
      <c r="A158" s="24" t="s">
        <v>193</v>
      </c>
      <c r="B158" s="28" t="s">
        <v>20</v>
      </c>
      <c r="C158" s="25">
        <v>2101128</v>
      </c>
      <c r="D158" s="25"/>
      <c r="E158" s="11"/>
      <c r="F158" s="11"/>
      <c r="G158" s="14"/>
      <c r="H158" s="21"/>
      <c r="I158" s="11"/>
      <c r="J158" s="15"/>
      <c r="K158" s="20"/>
    </row>
    <row r="159" spans="1:11" ht="61.15" customHeight="1" x14ac:dyDescent="0.3">
      <c r="A159" s="24" t="s">
        <v>194</v>
      </c>
      <c r="B159" s="28" t="s">
        <v>19</v>
      </c>
      <c r="C159" s="25">
        <v>1032531</v>
      </c>
      <c r="D159" s="25"/>
      <c r="E159" s="11"/>
      <c r="F159" s="11"/>
      <c r="G159" s="14"/>
      <c r="H159" s="21"/>
      <c r="I159" s="11"/>
      <c r="J159" s="15"/>
      <c r="K159" s="20"/>
    </row>
    <row r="160" spans="1:11" ht="57.6" x14ac:dyDescent="0.3">
      <c r="A160" s="22" t="s">
        <v>195</v>
      </c>
      <c r="B160" s="10" t="s">
        <v>45</v>
      </c>
      <c r="C160" s="23">
        <v>383540.84</v>
      </c>
      <c r="D160" s="25"/>
      <c r="E160" s="11"/>
      <c r="F160" s="11"/>
      <c r="G160" s="14"/>
      <c r="H160" s="17"/>
      <c r="I160" s="11"/>
      <c r="J160" s="15"/>
      <c r="K160" s="20"/>
    </row>
    <row r="161" spans="1:11" ht="72" x14ac:dyDescent="0.3">
      <c r="A161" s="22" t="s">
        <v>196</v>
      </c>
      <c r="B161" s="10" t="s">
        <v>48</v>
      </c>
      <c r="C161" s="23">
        <v>999004</v>
      </c>
      <c r="D161" s="25"/>
      <c r="E161" s="11"/>
      <c r="F161" s="11"/>
      <c r="G161" s="14"/>
      <c r="H161" s="17"/>
      <c r="I161" s="11"/>
      <c r="J161" s="15"/>
      <c r="K161" s="20"/>
    </row>
    <row r="162" spans="1:11" ht="43.15" x14ac:dyDescent="0.3">
      <c r="A162" s="24" t="s">
        <v>198</v>
      </c>
      <c r="B162" s="28" t="s">
        <v>20</v>
      </c>
      <c r="C162" s="25">
        <v>808507</v>
      </c>
      <c r="D162" s="25"/>
      <c r="E162" s="11"/>
      <c r="F162" s="11"/>
      <c r="G162" s="14"/>
      <c r="H162" s="21"/>
      <c r="I162" s="11"/>
      <c r="J162" s="15"/>
      <c r="K162" s="20"/>
    </row>
    <row r="163" spans="1:11" ht="43.15" x14ac:dyDescent="0.3">
      <c r="A163" s="24" t="s">
        <v>199</v>
      </c>
      <c r="B163" s="28" t="s">
        <v>33</v>
      </c>
      <c r="C163" s="25">
        <v>352051</v>
      </c>
      <c r="D163" s="25"/>
      <c r="E163" s="11"/>
      <c r="F163" s="11"/>
      <c r="G163" s="14"/>
      <c r="H163" s="21"/>
      <c r="I163" s="11"/>
      <c r="J163" s="15"/>
      <c r="K163" s="20"/>
    </row>
    <row r="164" spans="1:11" ht="43.15" x14ac:dyDescent="0.3">
      <c r="A164" s="24" t="s">
        <v>200</v>
      </c>
      <c r="B164" s="28" t="s">
        <v>20</v>
      </c>
      <c r="C164" s="25">
        <v>607324</v>
      </c>
      <c r="D164" s="25"/>
      <c r="E164" s="11"/>
      <c r="F164" s="11"/>
      <c r="G164" s="14"/>
      <c r="H164" s="21"/>
      <c r="I164" s="11"/>
      <c r="J164" s="15"/>
      <c r="K164" s="20"/>
    </row>
    <row r="165" spans="1:11" ht="57.6" x14ac:dyDescent="0.3">
      <c r="A165" s="24" t="s">
        <v>201</v>
      </c>
      <c r="B165" s="28" t="s">
        <v>48</v>
      </c>
      <c r="C165" s="25">
        <v>2897001.24</v>
      </c>
      <c r="D165" s="25"/>
      <c r="E165" s="11"/>
      <c r="F165" s="11"/>
      <c r="G165" s="14"/>
      <c r="H165" s="21"/>
      <c r="I165" s="11"/>
      <c r="J165" s="15"/>
      <c r="K165" s="20"/>
    </row>
    <row r="166" spans="1:11" ht="43.15" x14ac:dyDescent="0.3">
      <c r="A166" s="24" t="s">
        <v>202</v>
      </c>
      <c r="B166" s="28" t="s">
        <v>53</v>
      </c>
      <c r="C166" s="25">
        <v>485195.6</v>
      </c>
      <c r="D166" s="25"/>
      <c r="E166" s="11"/>
      <c r="F166" s="11"/>
      <c r="G166" s="14"/>
      <c r="H166" s="21"/>
      <c r="I166" s="11"/>
      <c r="J166" s="15"/>
      <c r="K166" s="20"/>
    </row>
    <row r="167" spans="1:11" ht="57.6" x14ac:dyDescent="0.3">
      <c r="A167" s="24" t="s">
        <v>203</v>
      </c>
      <c r="B167" s="28" t="s">
        <v>31</v>
      </c>
      <c r="C167" s="25">
        <v>819863</v>
      </c>
      <c r="D167" s="25"/>
      <c r="E167" s="11"/>
      <c r="F167" s="11"/>
      <c r="G167" s="14"/>
      <c r="H167" s="21"/>
      <c r="I167" s="11"/>
      <c r="J167" s="15"/>
      <c r="K167" s="20"/>
    </row>
    <row r="168" spans="1:11" ht="79.900000000000006" customHeight="1" x14ac:dyDescent="0.3">
      <c r="A168" s="24" t="s">
        <v>204</v>
      </c>
      <c r="B168" s="28" t="s">
        <v>20</v>
      </c>
      <c r="C168" s="25">
        <v>1578170</v>
      </c>
      <c r="D168" s="25"/>
      <c r="E168" s="11"/>
      <c r="F168" s="11"/>
      <c r="G168" s="14"/>
      <c r="H168" s="21"/>
      <c r="I168" s="11"/>
      <c r="J168" s="15"/>
      <c r="K168" s="20"/>
    </row>
    <row r="169" spans="1:11" ht="57.6" x14ac:dyDescent="0.3">
      <c r="A169" s="24" t="s">
        <v>205</v>
      </c>
      <c r="B169" s="28" t="s">
        <v>29</v>
      </c>
      <c r="C169" s="25">
        <v>2798800.56</v>
      </c>
      <c r="D169" s="25"/>
      <c r="E169" s="11"/>
      <c r="F169" s="11"/>
      <c r="G169" s="14"/>
      <c r="H169" s="21"/>
      <c r="I169" s="11"/>
      <c r="J169" s="15"/>
      <c r="K169" s="20"/>
    </row>
    <row r="170" spans="1:11" ht="57.6" x14ac:dyDescent="0.3">
      <c r="A170" s="24" t="s">
        <v>206</v>
      </c>
      <c r="B170" s="28" t="s">
        <v>28</v>
      </c>
      <c r="C170" s="25">
        <v>2796631.64</v>
      </c>
      <c r="D170" s="25"/>
      <c r="E170" s="11"/>
      <c r="F170" s="11"/>
      <c r="G170" s="14"/>
      <c r="H170" s="21"/>
      <c r="I170" s="11"/>
      <c r="J170" s="15"/>
      <c r="K170" s="20"/>
    </row>
    <row r="171" spans="1:11" ht="57.6" x14ac:dyDescent="0.3">
      <c r="A171" s="24" t="s">
        <v>207</v>
      </c>
      <c r="B171" s="28" t="s">
        <v>29</v>
      </c>
      <c r="C171" s="25">
        <v>2794041.28</v>
      </c>
      <c r="D171" s="25"/>
      <c r="E171" s="11"/>
      <c r="F171" s="11"/>
      <c r="G171" s="14"/>
      <c r="H171" s="21"/>
      <c r="I171" s="11"/>
      <c r="J171" s="15"/>
      <c r="K171" s="20"/>
    </row>
    <row r="172" spans="1:11" ht="57.6" x14ac:dyDescent="0.3">
      <c r="A172" s="22" t="s">
        <v>208</v>
      </c>
      <c r="B172" s="10" t="s">
        <v>267</v>
      </c>
      <c r="C172" s="23">
        <v>2800000</v>
      </c>
      <c r="D172" s="25"/>
      <c r="E172" s="11"/>
      <c r="F172" s="11"/>
      <c r="G172" s="14"/>
      <c r="H172" s="17"/>
      <c r="I172" s="11"/>
      <c r="J172" s="15"/>
      <c r="K172" s="20"/>
    </row>
    <row r="173" spans="1:11" ht="57.6" x14ac:dyDescent="0.3">
      <c r="A173" s="22" t="s">
        <v>209</v>
      </c>
      <c r="B173" s="10" t="s">
        <v>42</v>
      </c>
      <c r="C173" s="25">
        <v>2102622.9</v>
      </c>
      <c r="D173" s="25"/>
      <c r="E173" s="11"/>
      <c r="F173" s="11"/>
      <c r="G173" s="14"/>
      <c r="H173" s="17"/>
      <c r="I173" s="11"/>
      <c r="J173" s="15"/>
      <c r="K173" s="20"/>
    </row>
    <row r="174" spans="1:11" ht="100.9" x14ac:dyDescent="0.3">
      <c r="A174" s="24" t="s">
        <v>210</v>
      </c>
      <c r="B174" s="28" t="s">
        <v>21</v>
      </c>
      <c r="C174" s="25">
        <v>2398560.39</v>
      </c>
      <c r="D174" s="25"/>
      <c r="E174" s="11"/>
      <c r="F174" s="11"/>
      <c r="G174" s="14"/>
      <c r="H174" s="21"/>
      <c r="I174" s="11"/>
      <c r="J174" s="15"/>
      <c r="K174" s="20"/>
    </row>
    <row r="175" spans="1:11" ht="57.6" x14ac:dyDescent="0.3">
      <c r="A175" s="24" t="s">
        <v>211</v>
      </c>
      <c r="B175" s="28" t="s">
        <v>41</v>
      </c>
      <c r="C175" s="25">
        <v>1407000</v>
      </c>
      <c r="D175" s="25"/>
      <c r="E175" s="11"/>
      <c r="F175" s="11"/>
      <c r="G175" s="14"/>
      <c r="H175" s="21"/>
      <c r="I175" s="11"/>
      <c r="J175" s="15"/>
      <c r="K175" s="20"/>
    </row>
    <row r="176" spans="1:11" ht="86.45" x14ac:dyDescent="0.3">
      <c r="A176" s="24" t="s">
        <v>212</v>
      </c>
      <c r="B176" s="28" t="s">
        <v>54</v>
      </c>
      <c r="C176" s="25">
        <v>798290.3</v>
      </c>
      <c r="D176" s="25"/>
      <c r="E176" s="11"/>
      <c r="F176" s="11"/>
      <c r="G176" s="14"/>
      <c r="H176" s="21"/>
      <c r="I176" s="11"/>
      <c r="J176" s="15"/>
      <c r="K176" s="20"/>
    </row>
    <row r="177" spans="1:11" ht="72" x14ac:dyDescent="0.3">
      <c r="A177" s="24" t="s">
        <v>213</v>
      </c>
      <c r="B177" s="28" t="s">
        <v>33</v>
      </c>
      <c r="C177" s="25">
        <v>3689997.89</v>
      </c>
      <c r="D177" s="25"/>
      <c r="E177" s="11"/>
      <c r="F177" s="11"/>
      <c r="G177" s="14"/>
      <c r="H177" s="21"/>
      <c r="I177" s="11"/>
      <c r="J177" s="15"/>
      <c r="K177" s="20"/>
    </row>
    <row r="178" spans="1:11" ht="57.6" x14ac:dyDescent="0.3">
      <c r="A178" s="24" t="s">
        <v>215</v>
      </c>
      <c r="B178" s="28" t="s">
        <v>43</v>
      </c>
      <c r="C178" s="25">
        <v>3496671.5</v>
      </c>
      <c r="D178" s="25"/>
      <c r="E178" s="11"/>
      <c r="F178" s="11"/>
      <c r="G178" s="14"/>
      <c r="H178" s="21"/>
      <c r="I178" s="11"/>
      <c r="J178" s="15"/>
      <c r="K178" s="20"/>
    </row>
    <row r="179" spans="1:11" ht="72" x14ac:dyDescent="0.3">
      <c r="A179" s="24" t="s">
        <v>217</v>
      </c>
      <c r="B179" s="28" t="s">
        <v>36</v>
      </c>
      <c r="C179" s="25">
        <v>4700000</v>
      </c>
      <c r="D179" s="25"/>
      <c r="E179" s="11"/>
      <c r="F179" s="11"/>
      <c r="G179" s="14"/>
      <c r="H179" s="21"/>
      <c r="I179" s="11"/>
      <c r="J179" s="15"/>
      <c r="K179" s="20"/>
    </row>
    <row r="180" spans="1:11" ht="131.44999999999999" customHeight="1" x14ac:dyDescent="0.3">
      <c r="A180" s="24" t="s">
        <v>218</v>
      </c>
      <c r="B180" s="28" t="s">
        <v>48</v>
      </c>
      <c r="C180" s="25">
        <v>3994240.84</v>
      </c>
      <c r="D180" s="25"/>
      <c r="E180" s="11"/>
      <c r="F180" s="11"/>
      <c r="G180" s="14"/>
      <c r="H180" s="21"/>
      <c r="I180" s="11"/>
      <c r="J180" s="15"/>
      <c r="K180" s="20"/>
    </row>
    <row r="181" spans="1:11" ht="43.15" x14ac:dyDescent="0.3">
      <c r="A181" s="24" t="s">
        <v>255</v>
      </c>
      <c r="B181" s="43" t="s">
        <v>23</v>
      </c>
      <c r="C181" s="25">
        <v>391522</v>
      </c>
      <c r="D181" s="25"/>
      <c r="E181" s="11"/>
      <c r="F181" s="11"/>
      <c r="G181" s="14"/>
      <c r="H181" s="21"/>
      <c r="I181" s="11"/>
      <c r="J181" s="15"/>
      <c r="K181" s="20"/>
    </row>
    <row r="182" spans="1:11" ht="43.15" x14ac:dyDescent="0.3">
      <c r="A182" s="22" t="s">
        <v>256</v>
      </c>
      <c r="B182" s="12" t="s">
        <v>22</v>
      </c>
      <c r="C182" s="23">
        <v>137311.5</v>
      </c>
      <c r="D182" s="25"/>
      <c r="E182" s="11"/>
      <c r="F182" s="11"/>
      <c r="G182" s="14"/>
      <c r="H182" s="17"/>
      <c r="I182" s="11"/>
      <c r="J182" s="15"/>
      <c r="K182" s="20"/>
    </row>
    <row r="183" spans="1:11" ht="43.15" x14ac:dyDescent="0.3">
      <c r="A183" s="22" t="s">
        <v>257</v>
      </c>
      <c r="B183" s="12" t="s">
        <v>38</v>
      </c>
      <c r="C183" s="23">
        <v>233911.5</v>
      </c>
      <c r="D183" s="25"/>
      <c r="E183" s="11"/>
      <c r="F183" s="11"/>
      <c r="G183" s="14"/>
      <c r="H183" s="17"/>
      <c r="I183" s="11"/>
      <c r="J183" s="15"/>
      <c r="K183" s="20"/>
    </row>
    <row r="184" spans="1:11" ht="72" x14ac:dyDescent="0.3">
      <c r="A184" s="24" t="s">
        <v>258</v>
      </c>
      <c r="B184" s="43" t="s">
        <v>39</v>
      </c>
      <c r="C184" s="25">
        <v>250950</v>
      </c>
      <c r="D184" s="25"/>
      <c r="E184" s="11"/>
      <c r="F184" s="11"/>
      <c r="G184" s="14"/>
      <c r="H184" s="21"/>
      <c r="I184" s="11"/>
      <c r="J184" s="15"/>
      <c r="K184" s="20"/>
    </row>
    <row r="185" spans="1:11" ht="72" x14ac:dyDescent="0.3">
      <c r="A185" s="24" t="s">
        <v>259</v>
      </c>
      <c r="B185" s="43" t="s">
        <v>39</v>
      </c>
      <c r="C185" s="25">
        <v>223239</v>
      </c>
      <c r="D185" s="25"/>
      <c r="E185" s="11"/>
      <c r="F185" s="11"/>
      <c r="G185" s="14"/>
      <c r="H185" s="21"/>
      <c r="I185" s="11"/>
      <c r="J185" s="15"/>
      <c r="K185" s="20"/>
    </row>
    <row r="186" spans="1:11" ht="43.15" x14ac:dyDescent="0.3">
      <c r="A186" s="24" t="s">
        <v>260</v>
      </c>
      <c r="B186" s="43" t="s">
        <v>55</v>
      </c>
      <c r="C186" s="25">
        <v>84639</v>
      </c>
      <c r="D186" s="25"/>
      <c r="E186" s="11"/>
      <c r="F186" s="11"/>
      <c r="G186" s="14"/>
      <c r="H186" s="21"/>
      <c r="I186" s="11"/>
      <c r="J186" s="15"/>
      <c r="K186" s="20"/>
    </row>
    <row r="187" spans="1:11" ht="43.15" x14ac:dyDescent="0.3">
      <c r="A187" s="24" t="s">
        <v>261</v>
      </c>
      <c r="B187" s="43" t="s">
        <v>27</v>
      </c>
      <c r="C187" s="25">
        <v>75868.5</v>
      </c>
      <c r="D187" s="25"/>
      <c r="E187" s="11"/>
      <c r="F187" s="11"/>
      <c r="G187" s="14"/>
      <c r="H187" s="21"/>
      <c r="I187" s="11"/>
      <c r="J187" s="15"/>
      <c r="K187" s="20"/>
    </row>
    <row r="188" spans="1:11" ht="43.15" x14ac:dyDescent="0.3">
      <c r="A188" s="24" t="s">
        <v>262</v>
      </c>
      <c r="B188" s="43" t="s">
        <v>17</v>
      </c>
      <c r="C188" s="25">
        <v>235790.5</v>
      </c>
      <c r="D188" s="25"/>
      <c r="E188" s="11"/>
      <c r="F188" s="11"/>
      <c r="G188" s="14"/>
      <c r="H188" s="21"/>
      <c r="I188" s="11"/>
      <c r="J188" s="15"/>
      <c r="K188" s="20"/>
    </row>
    <row r="189" spans="1:11" ht="86.45" x14ac:dyDescent="0.3">
      <c r="A189" s="24" t="s">
        <v>263</v>
      </c>
      <c r="B189" s="43" t="s">
        <v>270</v>
      </c>
      <c r="C189" s="25">
        <v>223177.5</v>
      </c>
      <c r="D189" s="25"/>
      <c r="E189" s="11"/>
      <c r="F189" s="11"/>
      <c r="G189" s="14"/>
      <c r="H189" s="21"/>
      <c r="I189" s="11"/>
      <c r="J189" s="15"/>
      <c r="K189" s="20"/>
    </row>
    <row r="190" spans="1:11" ht="15.6" x14ac:dyDescent="0.3">
      <c r="A190" s="22"/>
      <c r="B190" s="28"/>
      <c r="C190" s="23"/>
      <c r="D190" s="25"/>
      <c r="E190" s="11"/>
      <c r="F190" s="11"/>
      <c r="G190" s="18"/>
      <c r="H190" s="19"/>
      <c r="I190" s="11"/>
      <c r="J190" s="15"/>
      <c r="K190" s="20"/>
    </row>
    <row r="191" spans="1:11" ht="15.6" x14ac:dyDescent="0.3">
      <c r="A191" s="13" t="s">
        <v>14</v>
      </c>
      <c r="B191" s="28"/>
      <c r="C191" s="23"/>
      <c r="D191" s="25"/>
      <c r="E191" s="11"/>
      <c r="F191" s="11"/>
      <c r="G191" s="18"/>
      <c r="H191" s="19"/>
      <c r="I191" s="11"/>
      <c r="J191" s="15"/>
      <c r="K191" s="20"/>
    </row>
    <row r="192" spans="1:11" ht="86.45" x14ac:dyDescent="0.3">
      <c r="A192" s="24" t="s">
        <v>214</v>
      </c>
      <c r="B192" s="28" t="s">
        <v>268</v>
      </c>
      <c r="C192" s="25">
        <v>4391660.71</v>
      </c>
      <c r="D192" s="25"/>
      <c r="E192" s="11"/>
      <c r="F192" s="11"/>
      <c r="G192" s="14"/>
      <c r="H192" s="21"/>
      <c r="I192" s="11"/>
      <c r="J192" s="15"/>
      <c r="K192" s="20"/>
    </row>
    <row r="193" spans="1:11" ht="72" x14ac:dyDescent="0.3">
      <c r="A193" s="24" t="s">
        <v>216</v>
      </c>
      <c r="B193" s="28" t="s">
        <v>48</v>
      </c>
      <c r="C193" s="25">
        <v>3800000</v>
      </c>
      <c r="D193" s="25"/>
      <c r="E193" s="11"/>
      <c r="F193" s="11"/>
      <c r="G193" s="14"/>
      <c r="H193" s="21"/>
      <c r="I193" s="11"/>
      <c r="J193" s="15"/>
      <c r="K193" s="20"/>
    </row>
    <row r="194" spans="1:11" ht="57.6" x14ac:dyDescent="0.3">
      <c r="A194" s="24" t="s">
        <v>222</v>
      </c>
      <c r="B194" s="28" t="s">
        <v>25</v>
      </c>
      <c r="C194" s="25">
        <v>4000000</v>
      </c>
      <c r="D194" s="25"/>
      <c r="E194" s="11"/>
      <c r="F194" s="11"/>
      <c r="G194" s="14"/>
      <c r="H194" s="21"/>
      <c r="I194" s="11"/>
      <c r="J194" s="15"/>
      <c r="K194" s="20"/>
    </row>
    <row r="195" spans="1:11" ht="28.9" x14ac:dyDescent="0.3">
      <c r="A195" s="24" t="s">
        <v>223</v>
      </c>
      <c r="B195" s="28" t="s">
        <v>54</v>
      </c>
      <c r="C195" s="25">
        <v>1988148.6</v>
      </c>
      <c r="D195" s="25"/>
      <c r="E195" s="11"/>
      <c r="F195" s="11"/>
      <c r="G195" s="14"/>
      <c r="H195" s="21"/>
      <c r="I195" s="11"/>
      <c r="J195" s="15"/>
      <c r="K195" s="20"/>
    </row>
    <row r="196" spans="1:11" ht="28.9" x14ac:dyDescent="0.3">
      <c r="A196" s="24" t="s">
        <v>224</v>
      </c>
      <c r="B196" s="28" t="s">
        <v>45</v>
      </c>
      <c r="C196" s="25">
        <v>2000000</v>
      </c>
      <c r="D196" s="25"/>
      <c r="E196" s="11"/>
      <c r="F196" s="11"/>
      <c r="G196" s="14"/>
      <c r="H196" s="21"/>
      <c r="I196" s="11"/>
      <c r="J196" s="15"/>
      <c r="K196" s="20"/>
    </row>
    <row r="197" spans="1:11" ht="28.9" x14ac:dyDescent="0.3">
      <c r="A197" s="24" t="s">
        <v>225</v>
      </c>
      <c r="B197" s="28" t="s">
        <v>52</v>
      </c>
      <c r="C197" s="25">
        <v>4000000</v>
      </c>
      <c r="D197" s="25"/>
      <c r="E197" s="11"/>
      <c r="F197" s="11"/>
      <c r="G197" s="14"/>
      <c r="H197" s="21"/>
      <c r="I197" s="11"/>
      <c r="J197" s="15"/>
      <c r="K197" s="20"/>
    </row>
    <row r="198" spans="1:11" ht="43.15" x14ac:dyDescent="0.3">
      <c r="A198" s="24" t="s">
        <v>226</v>
      </c>
      <c r="B198" s="28" t="s">
        <v>56</v>
      </c>
      <c r="C198" s="25">
        <v>2404000</v>
      </c>
      <c r="D198" s="25"/>
      <c r="E198" s="11"/>
      <c r="F198" s="11"/>
      <c r="G198" s="14"/>
      <c r="H198" s="21"/>
      <c r="I198" s="11"/>
      <c r="J198" s="15"/>
      <c r="K198" s="20"/>
    </row>
    <row r="199" spans="1:11" ht="43.15" x14ac:dyDescent="0.3">
      <c r="A199" s="24" t="s">
        <v>227</v>
      </c>
      <c r="B199" s="28" t="s">
        <v>31</v>
      </c>
      <c r="C199" s="25">
        <v>4800000</v>
      </c>
      <c r="D199" s="25"/>
      <c r="E199" s="11"/>
      <c r="F199" s="11"/>
      <c r="G199" s="14"/>
      <c r="H199" s="21"/>
      <c r="I199" s="11"/>
      <c r="J199" s="15"/>
      <c r="K199" s="20"/>
    </row>
    <row r="200" spans="1:11" ht="72" x14ac:dyDescent="0.3">
      <c r="A200" s="24" t="s">
        <v>228</v>
      </c>
      <c r="B200" s="28" t="s">
        <v>25</v>
      </c>
      <c r="C200" s="25">
        <v>4800000</v>
      </c>
      <c r="D200" s="23"/>
      <c r="E200" s="11"/>
      <c r="F200" s="11"/>
      <c r="G200" s="14"/>
      <c r="H200" s="21"/>
      <c r="I200" s="11"/>
      <c r="J200" s="15"/>
      <c r="K200" s="20"/>
    </row>
    <row r="201" spans="1:11" ht="64.150000000000006" customHeight="1" x14ac:dyDescent="0.3">
      <c r="A201" s="24" t="s">
        <v>229</v>
      </c>
      <c r="B201" s="28" t="s">
        <v>19</v>
      </c>
      <c r="C201" s="25">
        <v>10000000</v>
      </c>
      <c r="D201" s="44"/>
      <c r="E201" s="11"/>
      <c r="F201" s="11"/>
      <c r="G201" s="14"/>
      <c r="H201" s="21"/>
      <c r="I201" s="11"/>
      <c r="J201" s="15"/>
      <c r="K201" s="20"/>
    </row>
    <row r="202" spans="1:11" ht="57.6" x14ac:dyDescent="0.3">
      <c r="A202" s="24" t="s">
        <v>230</v>
      </c>
      <c r="B202" s="28" t="s">
        <v>268</v>
      </c>
      <c r="C202" s="25">
        <v>3900000</v>
      </c>
      <c r="D202" s="44"/>
      <c r="E202" s="11"/>
      <c r="F202" s="11"/>
      <c r="G202" s="14"/>
      <c r="H202" s="21"/>
      <c r="I202" s="11"/>
      <c r="J202" s="15"/>
      <c r="K202" s="20"/>
    </row>
    <row r="203" spans="1:11" ht="72" x14ac:dyDescent="0.3">
      <c r="A203" s="22" t="s">
        <v>228</v>
      </c>
      <c r="B203" s="10" t="s">
        <v>25</v>
      </c>
      <c r="C203" s="23">
        <v>4000000</v>
      </c>
      <c r="D203" s="44"/>
      <c r="E203" s="11"/>
      <c r="F203" s="11"/>
      <c r="G203" s="14"/>
      <c r="H203" s="17"/>
      <c r="I203" s="11"/>
      <c r="J203" s="15"/>
      <c r="K203" s="20"/>
    </row>
    <row r="204" spans="1:11" ht="28.9" x14ac:dyDescent="0.3">
      <c r="A204" s="22" t="s">
        <v>231</v>
      </c>
      <c r="B204" s="10" t="s">
        <v>24</v>
      </c>
      <c r="C204" s="23">
        <v>3984000</v>
      </c>
      <c r="D204" s="44"/>
      <c r="E204" s="11"/>
      <c r="F204" s="11"/>
      <c r="G204" s="14"/>
      <c r="H204" s="17"/>
      <c r="I204" s="11"/>
      <c r="J204" s="15"/>
      <c r="K204" s="20"/>
    </row>
    <row r="205" spans="1:11" ht="28.9" x14ac:dyDescent="0.3">
      <c r="A205" s="24" t="s">
        <v>232</v>
      </c>
      <c r="B205" s="28" t="s">
        <v>53</v>
      </c>
      <c r="C205" s="25">
        <v>996000</v>
      </c>
      <c r="D205" s="44"/>
      <c r="E205" s="11"/>
      <c r="F205" s="11"/>
      <c r="G205" s="14"/>
      <c r="H205" s="21"/>
      <c r="I205" s="11"/>
      <c r="J205" s="15"/>
      <c r="K205" s="20"/>
    </row>
    <row r="206" spans="1:11" ht="43.15" x14ac:dyDescent="0.3">
      <c r="A206" s="24" t="s">
        <v>233</v>
      </c>
      <c r="B206" s="28" t="s">
        <v>36</v>
      </c>
      <c r="C206" s="25">
        <v>996000</v>
      </c>
      <c r="D206" s="44"/>
      <c r="E206" s="25"/>
      <c r="F206" s="11"/>
      <c r="G206" s="14"/>
      <c r="H206" s="21"/>
      <c r="I206" s="11"/>
      <c r="J206" s="15"/>
      <c r="K206" s="20"/>
    </row>
    <row r="207" spans="1:11" ht="43.15" x14ac:dyDescent="0.3">
      <c r="A207" s="24" t="s">
        <v>234</v>
      </c>
      <c r="B207" s="28" t="s">
        <v>269</v>
      </c>
      <c r="C207" s="25">
        <v>2988000</v>
      </c>
      <c r="D207" s="44"/>
      <c r="E207" s="11"/>
      <c r="F207" s="11"/>
      <c r="G207" s="14"/>
      <c r="H207" s="21"/>
      <c r="I207" s="11"/>
      <c r="J207" s="15"/>
      <c r="K207" s="20"/>
    </row>
    <row r="208" spans="1:11" ht="43.15" x14ac:dyDescent="0.3">
      <c r="A208" s="24" t="s">
        <v>235</v>
      </c>
      <c r="B208" s="28" t="s">
        <v>31</v>
      </c>
      <c r="C208" s="25">
        <v>4800000</v>
      </c>
      <c r="D208" s="44"/>
      <c r="E208" s="11"/>
      <c r="F208" s="11"/>
      <c r="G208" s="14"/>
      <c r="H208" s="21"/>
      <c r="I208" s="11"/>
      <c r="J208" s="15"/>
      <c r="K208" s="20"/>
    </row>
    <row r="209" spans="1:11" ht="28.9" x14ac:dyDescent="0.3">
      <c r="A209" s="24" t="s">
        <v>236</v>
      </c>
      <c r="B209" s="28" t="s">
        <v>268</v>
      </c>
      <c r="C209" s="25">
        <v>678000</v>
      </c>
      <c r="D209" s="44"/>
      <c r="E209" s="11"/>
      <c r="F209" s="11"/>
      <c r="G209" s="14"/>
      <c r="H209" s="21"/>
      <c r="I209" s="11"/>
      <c r="J209" s="15"/>
      <c r="K209" s="20"/>
    </row>
    <row r="210" spans="1:11" ht="28.9" x14ac:dyDescent="0.3">
      <c r="A210" s="24" t="s">
        <v>237</v>
      </c>
      <c r="B210" s="28" t="s">
        <v>54</v>
      </c>
      <c r="C210" s="25">
        <v>996000</v>
      </c>
      <c r="D210" s="44"/>
      <c r="E210" s="11"/>
      <c r="F210" s="11"/>
      <c r="G210" s="14"/>
      <c r="H210" s="21"/>
      <c r="I210" s="11"/>
      <c r="J210" s="15"/>
      <c r="K210" s="20"/>
    </row>
    <row r="211" spans="1:11" ht="43.15" x14ac:dyDescent="0.3">
      <c r="A211" s="24" t="s">
        <v>238</v>
      </c>
      <c r="B211" s="28" t="s">
        <v>23</v>
      </c>
      <c r="C211" s="25">
        <v>996000</v>
      </c>
      <c r="D211" s="44"/>
      <c r="E211" s="11"/>
      <c r="F211" s="11"/>
      <c r="G211" s="14"/>
      <c r="H211" s="21"/>
      <c r="I211" s="11"/>
      <c r="J211" s="15"/>
      <c r="K211" s="20"/>
    </row>
    <row r="212" spans="1:11" ht="28.9" x14ac:dyDescent="0.3">
      <c r="A212" s="24" t="s">
        <v>239</v>
      </c>
      <c r="B212" s="28" t="s">
        <v>53</v>
      </c>
      <c r="C212" s="25">
        <v>797830.31</v>
      </c>
      <c r="D212" s="44"/>
      <c r="E212" s="11"/>
      <c r="F212" s="11"/>
      <c r="G212" s="14"/>
      <c r="H212" s="21"/>
      <c r="I212" s="11"/>
      <c r="J212" s="15"/>
      <c r="K212" s="20"/>
    </row>
    <row r="213" spans="1:11" ht="43.15" x14ac:dyDescent="0.3">
      <c r="A213" s="24" t="s">
        <v>240</v>
      </c>
      <c r="B213" s="28" t="s">
        <v>20</v>
      </c>
      <c r="C213" s="25">
        <v>996000</v>
      </c>
      <c r="D213" s="25"/>
      <c r="E213" s="11"/>
      <c r="F213" s="11"/>
      <c r="G213" s="14"/>
      <c r="H213" s="21"/>
      <c r="I213" s="11"/>
      <c r="J213" s="15"/>
      <c r="K213" s="20"/>
    </row>
    <row r="214" spans="1:11" ht="28.9" x14ac:dyDescent="0.3">
      <c r="A214" s="24" t="s">
        <v>241</v>
      </c>
      <c r="B214" s="28" t="s">
        <v>43</v>
      </c>
      <c r="C214" s="25">
        <v>354342.81</v>
      </c>
      <c r="D214" s="25"/>
      <c r="E214" s="11"/>
      <c r="F214" s="11"/>
      <c r="G214" s="14"/>
      <c r="H214" s="21"/>
      <c r="I214" s="11"/>
      <c r="J214" s="15"/>
      <c r="K214" s="20"/>
    </row>
    <row r="215" spans="1:11" ht="28.9" x14ac:dyDescent="0.3">
      <c r="A215" s="22" t="s">
        <v>242</v>
      </c>
      <c r="B215" s="10" t="s">
        <v>50</v>
      </c>
      <c r="C215" s="23">
        <v>5814348</v>
      </c>
      <c r="D215" s="25"/>
      <c r="E215" s="11"/>
      <c r="F215" s="11"/>
      <c r="G215" s="14"/>
      <c r="H215" s="17"/>
      <c r="I215" s="11"/>
      <c r="J215" s="15"/>
      <c r="K215" s="20"/>
    </row>
    <row r="216" spans="1:11" ht="28.9" x14ac:dyDescent="0.3">
      <c r="A216" s="22" t="s">
        <v>243</v>
      </c>
      <c r="B216" s="10" t="s">
        <v>268</v>
      </c>
      <c r="C216" s="23">
        <v>137500</v>
      </c>
      <c r="D216" s="25"/>
      <c r="E216" s="11"/>
      <c r="F216" s="11"/>
      <c r="G216" s="14"/>
      <c r="H216" s="17"/>
      <c r="I216" s="11"/>
      <c r="J216" s="15"/>
      <c r="K216" s="20"/>
    </row>
    <row r="217" spans="1:11" ht="28.9" x14ac:dyDescent="0.3">
      <c r="A217" s="24" t="s">
        <v>244</v>
      </c>
      <c r="B217" s="28" t="s">
        <v>53</v>
      </c>
      <c r="C217" s="25">
        <v>931500</v>
      </c>
      <c r="D217" s="25"/>
      <c r="E217" s="11"/>
      <c r="F217" s="11"/>
      <c r="G217" s="14"/>
      <c r="H217" s="21"/>
      <c r="I217" s="11"/>
      <c r="J217" s="15"/>
      <c r="K217" s="20"/>
    </row>
    <row r="218" spans="1:11" ht="28.9" x14ac:dyDescent="0.3">
      <c r="A218" s="24" t="s">
        <v>245</v>
      </c>
      <c r="B218" s="28" t="s">
        <v>27</v>
      </c>
      <c r="C218" s="25">
        <v>2006000</v>
      </c>
      <c r="D218" s="25"/>
      <c r="E218" s="11"/>
      <c r="F218" s="11"/>
      <c r="G218" s="14"/>
      <c r="H218" s="21"/>
      <c r="I218" s="11"/>
      <c r="J218" s="15"/>
      <c r="K218" s="20"/>
    </row>
    <row r="219" spans="1:11" ht="43.15" x14ac:dyDescent="0.3">
      <c r="A219" s="24" t="s">
        <v>246</v>
      </c>
      <c r="B219" s="28" t="s">
        <v>48</v>
      </c>
      <c r="C219" s="25">
        <v>7019500</v>
      </c>
      <c r="D219" s="25"/>
      <c r="E219" s="11"/>
      <c r="F219" s="11"/>
      <c r="G219" s="14"/>
      <c r="H219" s="21"/>
      <c r="I219" s="11"/>
      <c r="J219" s="15"/>
      <c r="K219" s="20"/>
    </row>
    <row r="220" spans="1:11" ht="28.9" x14ac:dyDescent="0.3">
      <c r="A220" s="24" t="s">
        <v>247</v>
      </c>
      <c r="B220" s="28" t="s">
        <v>53</v>
      </c>
      <c r="C220" s="25">
        <v>1546500</v>
      </c>
      <c r="D220" s="25"/>
      <c r="E220" s="11"/>
      <c r="F220" s="11"/>
      <c r="G220" s="14"/>
      <c r="H220" s="21"/>
      <c r="I220" s="11"/>
      <c r="J220" s="15"/>
      <c r="K220" s="20"/>
    </row>
    <row r="221" spans="1:11" ht="28.9" x14ac:dyDescent="0.3">
      <c r="A221" s="24" t="s">
        <v>248</v>
      </c>
      <c r="B221" s="28" t="s">
        <v>38</v>
      </c>
      <c r="C221" s="25">
        <v>2181000</v>
      </c>
      <c r="D221" s="25"/>
      <c r="E221" s="11"/>
      <c r="F221" s="11"/>
      <c r="G221" s="14"/>
      <c r="H221" s="21"/>
      <c r="I221" s="11"/>
      <c r="J221" s="15"/>
      <c r="K221" s="20"/>
    </row>
    <row r="222" spans="1:11" ht="43.15" x14ac:dyDescent="0.3">
      <c r="A222" s="24" t="s">
        <v>249</v>
      </c>
      <c r="B222" s="28" t="s">
        <v>54</v>
      </c>
      <c r="C222" s="25">
        <v>3994734.62</v>
      </c>
      <c r="D222" s="25"/>
      <c r="E222" s="11"/>
      <c r="F222" s="11"/>
      <c r="G222" s="14"/>
      <c r="H222" s="21"/>
      <c r="I222" s="11"/>
      <c r="J222" s="15"/>
      <c r="K222" s="20"/>
    </row>
    <row r="223" spans="1:11" ht="43.15" x14ac:dyDescent="0.3">
      <c r="A223" s="24" t="s">
        <v>250</v>
      </c>
      <c r="B223" s="28" t="s">
        <v>25</v>
      </c>
      <c r="C223" s="25">
        <v>996000</v>
      </c>
      <c r="D223" s="25"/>
      <c r="E223" s="11"/>
      <c r="F223" s="11"/>
      <c r="G223" s="14"/>
      <c r="H223" s="21"/>
      <c r="I223" s="11"/>
      <c r="J223" s="15"/>
      <c r="K223" s="20"/>
    </row>
    <row r="224" spans="1:11" ht="72" x14ac:dyDescent="0.3">
      <c r="A224" s="24" t="s">
        <v>160</v>
      </c>
      <c r="B224" s="28" t="s">
        <v>41</v>
      </c>
      <c r="C224" s="25">
        <v>3700000</v>
      </c>
      <c r="D224" s="25"/>
      <c r="E224" s="11"/>
      <c r="F224" s="11"/>
      <c r="G224" s="14"/>
      <c r="H224" s="21"/>
      <c r="I224" s="11"/>
      <c r="J224" s="15"/>
      <c r="K224" s="20"/>
    </row>
    <row r="225" spans="1:11" ht="72" x14ac:dyDescent="0.3">
      <c r="A225" s="24" t="s">
        <v>161</v>
      </c>
      <c r="B225" s="28" t="s">
        <v>23</v>
      </c>
      <c r="C225" s="25">
        <v>4400000</v>
      </c>
      <c r="D225" s="25"/>
      <c r="E225" s="11"/>
      <c r="F225" s="11"/>
      <c r="G225" s="14"/>
      <c r="H225" s="21"/>
      <c r="I225" s="11"/>
      <c r="J225" s="15"/>
      <c r="K225" s="20"/>
    </row>
    <row r="226" spans="1:11" ht="43.15" x14ac:dyDescent="0.3">
      <c r="A226" s="24" t="s">
        <v>219</v>
      </c>
      <c r="B226" s="28" t="s">
        <v>55</v>
      </c>
      <c r="C226" s="25">
        <v>3204000</v>
      </c>
      <c r="D226" s="25"/>
      <c r="E226" s="11"/>
      <c r="F226" s="11"/>
      <c r="G226" s="14"/>
      <c r="H226" s="21"/>
      <c r="I226" s="11"/>
      <c r="J226" s="15"/>
      <c r="K226" s="20"/>
    </row>
    <row r="227" spans="1:11" ht="43.15" x14ac:dyDescent="0.3">
      <c r="A227" s="22" t="s">
        <v>220</v>
      </c>
      <c r="B227" s="10" t="s">
        <v>25</v>
      </c>
      <c r="C227" s="25">
        <v>4786551.7</v>
      </c>
      <c r="D227" s="25"/>
      <c r="E227" s="11"/>
      <c r="F227" s="11"/>
      <c r="G227" s="14"/>
      <c r="H227" s="17"/>
      <c r="I227" s="11"/>
      <c r="J227" s="15"/>
      <c r="K227" s="20"/>
    </row>
    <row r="228" spans="1:11" ht="43.15" x14ac:dyDescent="0.3">
      <c r="A228" s="22" t="s">
        <v>221</v>
      </c>
      <c r="B228" s="10" t="s">
        <v>31</v>
      </c>
      <c r="C228" s="25">
        <v>4731340.8499999996</v>
      </c>
      <c r="D228" s="25"/>
      <c r="E228" s="11"/>
      <c r="F228" s="11"/>
      <c r="G228" s="14"/>
      <c r="H228" s="17"/>
      <c r="I228" s="11"/>
      <c r="J228" s="15"/>
      <c r="K228" s="20"/>
    </row>
    <row r="229" spans="1:11" s="37" customFormat="1" ht="86.45" x14ac:dyDescent="0.3">
      <c r="A229" s="24" t="s">
        <v>197</v>
      </c>
      <c r="B229" s="38" t="s">
        <v>46</v>
      </c>
      <c r="C229" s="25">
        <v>2402000</v>
      </c>
      <c r="D229" s="25"/>
      <c r="E229" s="36"/>
      <c r="F229" s="36"/>
      <c r="G229" s="45"/>
      <c r="H229" s="46"/>
      <c r="I229" s="36"/>
      <c r="J229" s="47"/>
      <c r="K229" s="48"/>
    </row>
    <row r="230" spans="1:11" ht="86.45" x14ac:dyDescent="0.3">
      <c r="A230" s="22" t="s">
        <v>251</v>
      </c>
      <c r="B230" s="43">
        <v>6552000</v>
      </c>
      <c r="C230" s="43">
        <v>6552000</v>
      </c>
      <c r="D230" s="25"/>
      <c r="E230" s="11"/>
      <c r="F230" s="11"/>
      <c r="G230" s="18"/>
      <c r="H230" s="19"/>
      <c r="I230" s="11"/>
      <c r="J230" s="15"/>
      <c r="K230" s="20"/>
    </row>
    <row r="231" spans="1:11" ht="86.45" x14ac:dyDescent="0.3">
      <c r="A231" s="22" t="s">
        <v>252</v>
      </c>
      <c r="B231" s="43">
        <v>900000</v>
      </c>
      <c r="C231" s="43">
        <v>900000</v>
      </c>
      <c r="D231" s="25"/>
      <c r="E231" s="11"/>
      <c r="F231" s="11"/>
      <c r="G231" s="18"/>
      <c r="H231" s="19"/>
      <c r="I231" s="11"/>
      <c r="J231" s="15"/>
      <c r="K231" s="20"/>
    </row>
    <row r="232" spans="1:11" ht="57.6" x14ac:dyDescent="0.3">
      <c r="A232" s="22" t="s">
        <v>253</v>
      </c>
      <c r="B232" s="43">
        <v>470587.5</v>
      </c>
      <c r="C232" s="43">
        <v>470587.5</v>
      </c>
      <c r="D232" s="25"/>
      <c r="E232" s="11"/>
      <c r="F232" s="11"/>
      <c r="G232" s="18"/>
      <c r="H232" s="19"/>
      <c r="I232" s="11"/>
      <c r="J232" s="15"/>
      <c r="K232" s="20"/>
    </row>
    <row r="233" spans="1:11" ht="43.15" x14ac:dyDescent="0.3">
      <c r="A233" s="22" t="s">
        <v>16</v>
      </c>
      <c r="B233" s="43">
        <v>4260000</v>
      </c>
      <c r="C233" s="43">
        <v>4260000</v>
      </c>
      <c r="D233" s="25"/>
      <c r="E233" s="11"/>
      <c r="F233" s="11"/>
      <c r="G233" s="18"/>
      <c r="H233" s="19"/>
      <c r="I233" s="11"/>
      <c r="J233" s="15"/>
      <c r="K233" s="20"/>
    </row>
    <row r="234" spans="1:11" ht="100.9" x14ac:dyDescent="0.3">
      <c r="A234" s="22" t="s">
        <v>254</v>
      </c>
      <c r="B234" s="43">
        <v>1487500</v>
      </c>
      <c r="C234" s="43">
        <v>1487500</v>
      </c>
      <c r="D234" s="25"/>
      <c r="E234" s="11"/>
      <c r="F234" s="11"/>
      <c r="G234" s="18"/>
      <c r="H234" s="19"/>
      <c r="I234" s="11"/>
      <c r="J234" s="15"/>
      <c r="K234" s="20"/>
    </row>
    <row r="235" spans="1:11" ht="15.6" x14ac:dyDescent="0.3">
      <c r="A235" s="22"/>
      <c r="B235" s="28"/>
      <c r="C235" s="23"/>
      <c r="D235" s="25"/>
      <c r="E235" s="11"/>
      <c r="F235" s="11"/>
      <c r="G235" s="18"/>
      <c r="H235" s="19"/>
      <c r="I235" s="11"/>
      <c r="J235" s="15"/>
      <c r="K235" s="20"/>
    </row>
    <row r="236" spans="1:11" ht="15.6" x14ac:dyDescent="0.3">
      <c r="A236" s="22"/>
      <c r="B236" s="28"/>
      <c r="C236" s="23"/>
      <c r="D236" s="25"/>
      <c r="E236" s="11"/>
      <c r="F236" s="11"/>
      <c r="G236" s="18"/>
      <c r="H236" s="19"/>
      <c r="I236" s="11"/>
      <c r="J236" s="15"/>
      <c r="K236" s="20"/>
    </row>
    <row r="237" spans="1:11" ht="15.6" x14ac:dyDescent="0.3">
      <c r="A237" s="22"/>
      <c r="B237" s="28"/>
      <c r="C237" s="23"/>
      <c r="D237" s="25"/>
      <c r="E237" s="11"/>
      <c r="F237" s="11"/>
      <c r="G237" s="18"/>
      <c r="H237" s="19"/>
      <c r="I237" s="11"/>
      <c r="J237" s="15"/>
      <c r="K237" s="20"/>
    </row>
    <row r="238" spans="1:11" ht="15.6" x14ac:dyDescent="0.3">
      <c r="A238" s="22"/>
      <c r="B238" s="28"/>
      <c r="C238" s="23"/>
      <c r="D238" s="25"/>
      <c r="E238" s="11"/>
      <c r="F238" s="11"/>
      <c r="G238" s="18"/>
      <c r="H238" s="19"/>
      <c r="I238" s="11"/>
      <c r="J238" s="15"/>
      <c r="K238" s="20"/>
    </row>
    <row r="239" spans="1:11" ht="15.6" x14ac:dyDescent="0.3">
      <c r="A239" s="22"/>
      <c r="B239" s="28"/>
      <c r="C239" s="23"/>
      <c r="D239" s="25"/>
      <c r="E239" s="11"/>
      <c r="F239" s="11"/>
      <c r="G239" s="18"/>
      <c r="H239" s="19"/>
      <c r="I239" s="11"/>
      <c r="J239" s="15"/>
      <c r="K239" s="20"/>
    </row>
    <row r="240" spans="1:11" ht="15.6" x14ac:dyDescent="0.3">
      <c r="A240" s="33"/>
      <c r="B240" s="28"/>
      <c r="C240" s="25"/>
      <c r="D240" s="25"/>
      <c r="E240" s="11"/>
      <c r="F240" s="11"/>
      <c r="G240" s="18"/>
      <c r="H240" s="19"/>
      <c r="I240" s="11"/>
      <c r="J240" s="15"/>
      <c r="K240" s="20"/>
    </row>
    <row r="241" spans="1:11" ht="15.6" x14ac:dyDescent="0.3">
      <c r="A241" s="22"/>
      <c r="B241" s="28"/>
      <c r="C241" s="23"/>
      <c r="D241" s="25"/>
      <c r="E241" s="11"/>
      <c r="F241" s="11"/>
      <c r="G241" s="18"/>
      <c r="H241" s="19"/>
      <c r="I241" s="11"/>
      <c r="J241" s="15"/>
      <c r="K241" s="20"/>
    </row>
    <row r="242" spans="1:11" ht="15.6" x14ac:dyDescent="0.3">
      <c r="A242" s="26"/>
      <c r="B242" s="28"/>
      <c r="C242" s="29"/>
      <c r="D242" s="39"/>
      <c r="E242" s="11"/>
      <c r="F242" s="11"/>
      <c r="G242" s="14"/>
      <c r="H242" s="16"/>
      <c r="I242" s="11"/>
      <c r="J242" s="15"/>
      <c r="K242" s="20"/>
    </row>
    <row r="243" spans="1:11" ht="15.6" x14ac:dyDescent="0.3">
      <c r="A243" s="13" t="s">
        <v>15</v>
      </c>
      <c r="B243" s="5"/>
      <c r="C243" s="8"/>
      <c r="D243" s="8"/>
      <c r="E243" s="6"/>
      <c r="F243" s="6"/>
      <c r="G243" s="7"/>
      <c r="H243" s="6"/>
      <c r="I243" s="6"/>
      <c r="J243" s="8"/>
    </row>
    <row r="244" spans="1:11" s="37" customFormat="1" ht="100.9" x14ac:dyDescent="0.3">
      <c r="A244" s="33" t="s">
        <v>271</v>
      </c>
      <c r="B244" s="38" t="s">
        <v>40</v>
      </c>
      <c r="C244" s="38">
        <v>292500</v>
      </c>
      <c r="D244" s="25"/>
      <c r="E244" s="36"/>
      <c r="F244" s="36"/>
      <c r="G244" s="49"/>
      <c r="H244" s="50"/>
      <c r="I244" s="36"/>
      <c r="J244" s="47"/>
      <c r="K244" s="48"/>
    </row>
    <row r="245" spans="1:11" ht="100.9" x14ac:dyDescent="0.3">
      <c r="A245" s="30" t="s">
        <v>272</v>
      </c>
      <c r="B245" s="28" t="s">
        <v>40</v>
      </c>
      <c r="C245" s="28">
        <v>45000</v>
      </c>
      <c r="D245" s="42"/>
      <c r="E245" s="11"/>
      <c r="F245" s="11"/>
      <c r="G245" s="18"/>
      <c r="H245" s="19"/>
      <c r="I245" s="11"/>
      <c r="J245" s="15"/>
      <c r="K245" s="20"/>
    </row>
    <row r="246" spans="1:11" ht="15.6" x14ac:dyDescent="0.3">
      <c r="A246" s="5"/>
      <c r="B246" s="9"/>
      <c r="C246" s="32"/>
      <c r="D246" s="32"/>
      <c r="E246" s="6"/>
      <c r="F246" s="6"/>
      <c r="G246" s="7"/>
      <c r="H246" s="6"/>
      <c r="I246" s="6"/>
      <c r="J246" s="8"/>
    </row>
  </sheetData>
  <mergeCells count="10">
    <mergeCell ref="A3:J3"/>
    <mergeCell ref="A4:J4"/>
    <mergeCell ref="A8:A9"/>
    <mergeCell ref="C8:C9"/>
    <mergeCell ref="E8:E9"/>
    <mergeCell ref="F8:F9"/>
    <mergeCell ref="G8:H8"/>
    <mergeCell ref="I8:I9"/>
    <mergeCell ref="J8:J9"/>
    <mergeCell ref="B8:B9"/>
  </mergeCells>
  <pageMargins left="0.7" right="0.7" top="0.25" bottom="0.47" header="0.2" footer="0.26"/>
  <pageSetup paperSize="5" scale="89" orientation="landscape" horizontalDpi="300" verticalDpi="300" r:id="rId1"/>
  <headerFooter>
    <oddFooter>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9" workbookViewId="0">
      <selection activeCell="C8" sqref="C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UNLIQUIDATED CA</vt:lpstr>
      <vt:lpstr>TRUSTFUND</vt:lpstr>
      <vt:lpstr>CASH FLOW</vt:lpstr>
      <vt:lpstr>SEF</vt:lpstr>
      <vt:lpstr>LDRRMF</vt:lpstr>
      <vt:lpstr>20%IRA</vt:lpstr>
      <vt:lpstr>2QTR</vt:lpstr>
      <vt:lpstr>1QTR</vt:lpstr>
      <vt:lpstr>Sheet1</vt:lpstr>
      <vt:lpstr>'1QTR'!Print_Area</vt:lpstr>
      <vt:lpstr>'20%IRA'!Print_Area</vt:lpstr>
      <vt:lpstr>'2QTR'!Print_Area</vt:lpstr>
      <vt:lpstr>'CASH FLOW'!Print_Area</vt:lpstr>
      <vt:lpstr>LDRRMF!Print_Area</vt:lpstr>
      <vt:lpstr>'UNLIQUIDATED CA'!Print_Area</vt:lpstr>
      <vt:lpstr>'1QTR'!Print_Titles</vt:lpstr>
      <vt:lpstr>'20%IRA'!Print_Titles</vt:lpstr>
      <vt:lpstr>'2QTR'!Print_Titles</vt:lpstr>
      <vt:lpstr>LDRRMF!Print_Titles</vt:lpstr>
      <vt:lpstr>TRUSTFUND!Print_Titles</vt:lpstr>
      <vt:lpstr>'UNLIQUIDATED CA'!Print_Titles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cp:lastPrinted>2022-12-05T01:53:30Z</cp:lastPrinted>
  <dcterms:created xsi:type="dcterms:W3CDTF">2014-06-05T16:09:33Z</dcterms:created>
  <dcterms:modified xsi:type="dcterms:W3CDTF">2023-01-13T00:46:31Z</dcterms:modified>
</cp:coreProperties>
</file>