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CER\Desktop\janine PACO\LOANS PAYABLE-LAND BANK\Statement of Indebtedness, Payment and Balances\SIPB-2019\"/>
    </mc:Choice>
  </mc:AlternateContent>
  <bookViews>
    <workbookView xWindow="960" yWindow="720" windowWidth="17700" windowHeight="11196" activeTab="3"/>
  </bookViews>
  <sheets>
    <sheet name="TL32" sheetId="49" r:id="rId1"/>
    <sheet name="TL31" sheetId="48" r:id="rId2"/>
    <sheet name="TL29" sheetId="50" r:id="rId3"/>
    <sheet name="TL28" sheetId="51" r:id="rId4"/>
    <sheet name="TL27" sheetId="46" r:id="rId5"/>
    <sheet name="tl26" sheetId="44" r:id="rId6"/>
    <sheet name="tl25-" sheetId="43" r:id="rId7"/>
    <sheet name="tl24-" sheetId="42" r:id="rId8"/>
    <sheet name="tl23-" sheetId="41" r:id="rId9"/>
    <sheet name="tl22-" sheetId="40" r:id="rId10"/>
    <sheet name="tl21-" sheetId="39" r:id="rId11"/>
    <sheet name="tl20-" sheetId="38" r:id="rId12"/>
    <sheet name="tl19-" sheetId="37" r:id="rId13"/>
    <sheet name="tl18-" sheetId="36" r:id="rId14"/>
    <sheet name="tl16" sheetId="35" r:id="rId15"/>
    <sheet name="tl15" sheetId="34" r:id="rId16"/>
    <sheet name="tl14" sheetId="33" r:id="rId17"/>
    <sheet name="tl12" sheetId="32" r:id="rId18"/>
    <sheet name="tl11" sheetId="31" r:id="rId19"/>
    <sheet name="tl9" sheetId="29" r:id="rId20"/>
    <sheet name="tl8" sheetId="30" r:id="rId21"/>
    <sheet name="tl 7-1" sheetId="27" r:id="rId22"/>
    <sheet name="tl 6-1" sheetId="26" r:id="rId23"/>
    <sheet name="tl 5" sheetId="25" r:id="rId24"/>
    <sheet name="tl 3 and 4" sheetId="13" r:id="rId25"/>
    <sheet name="tl10-" sheetId="45" r:id="rId26"/>
  </sheets>
  <definedNames>
    <definedName name="_xlnm.Print_Area" localSheetId="24">'tl 3 and 4'!$A$1:$D$60</definedName>
    <definedName name="_xlnm.Print_Area" localSheetId="23">'tl 5'!$A$1:$D$61</definedName>
    <definedName name="_xlnm.Print_Area" localSheetId="22">'tl 6-1'!$A$1:$D$54</definedName>
    <definedName name="_xlnm.Print_Area" localSheetId="21">'tl 7-1'!$A$1:$D$50</definedName>
    <definedName name="_xlnm.Print_Area" localSheetId="25">'tl10-'!$A$1:$D$60</definedName>
    <definedName name="_xlnm.Print_Area" localSheetId="18">'tl11'!$A$1:$D$53</definedName>
    <definedName name="_xlnm.Print_Area" localSheetId="17">'tl12'!$A$1:$D$53</definedName>
    <definedName name="_xlnm.Print_Area" localSheetId="16">'tl14'!$A$1:$D$54</definedName>
    <definedName name="_xlnm.Print_Area" localSheetId="15">'tl15'!$A$1:$D$53</definedName>
    <definedName name="_xlnm.Print_Area" localSheetId="14">'tl16'!$A$1:$D$53</definedName>
    <definedName name="_xlnm.Print_Area" localSheetId="13">'tl18-'!$A$1:$D$53</definedName>
    <definedName name="_xlnm.Print_Area" localSheetId="12">'tl19-'!$A$1:$D$53</definedName>
    <definedName name="_xlnm.Print_Area" localSheetId="11">'tl20-'!$A$1:$D$53</definedName>
    <definedName name="_xlnm.Print_Area" localSheetId="10">'tl21-'!$A$1:$D$55</definedName>
    <definedName name="_xlnm.Print_Area" localSheetId="9">'tl22-'!$A$1:$D$53</definedName>
    <definedName name="_xlnm.Print_Area" localSheetId="8">'tl23-'!$A$1:$D$52</definedName>
    <definedName name="_xlnm.Print_Area" localSheetId="7">'tl24-'!$A$1:$D$56</definedName>
    <definedName name="_xlnm.Print_Area" localSheetId="6">'tl25-'!$A$1:$D$57</definedName>
    <definedName name="_xlnm.Print_Area" localSheetId="5">'tl26'!$A$1:$D$51</definedName>
    <definedName name="_xlnm.Print_Area" localSheetId="4">'TL27'!$A$1:$D$51</definedName>
    <definedName name="_xlnm.Print_Area" localSheetId="3">'TL28'!$A$1:$D$51</definedName>
    <definedName name="_xlnm.Print_Area" localSheetId="2">'TL29'!$A$1:$D$51</definedName>
    <definedName name="_xlnm.Print_Area" localSheetId="1">'TL31'!$A$1:$D$51</definedName>
    <definedName name="_xlnm.Print_Area" localSheetId="0">'TL32'!$A$1:$D$51</definedName>
    <definedName name="_xlnm.Print_Area" localSheetId="20">'tl8'!$A$1:$D$50</definedName>
    <definedName name="_xlnm.Print_Area" localSheetId="19">'tl9'!$A$1:$D$53</definedName>
  </definedNames>
  <calcPr calcId="162913" calcOnSave="0"/>
</workbook>
</file>

<file path=xl/calcChain.xml><?xml version="1.0" encoding="utf-8"?>
<calcChain xmlns="http://schemas.openxmlformats.org/spreadsheetml/2006/main">
  <c r="C30" i="51" l="1"/>
  <c r="C32" i="51" s="1"/>
  <c r="C28" i="51"/>
  <c r="C28" i="43" l="1"/>
  <c r="C28" i="38"/>
  <c r="C27" i="38"/>
  <c r="C28" i="44"/>
  <c r="C27" i="44"/>
  <c r="C30" i="46"/>
  <c r="C29" i="41"/>
  <c r="C28" i="41"/>
  <c r="D32" i="29"/>
  <c r="D28" i="29"/>
  <c r="D27" i="29"/>
  <c r="D28" i="26"/>
  <c r="D32" i="26"/>
  <c r="C27" i="26"/>
  <c r="C28" i="50"/>
  <c r="C28" i="39"/>
  <c r="C27" i="39"/>
  <c r="C28" i="32"/>
  <c r="C27" i="32"/>
  <c r="C28" i="31"/>
  <c r="C27" i="31"/>
  <c r="C28" i="49"/>
  <c r="C27" i="49"/>
  <c r="D27" i="42"/>
  <c r="C26" i="42"/>
  <c r="C30" i="48"/>
  <c r="C28" i="37"/>
  <c r="C27" i="37"/>
  <c r="C28" i="36"/>
  <c r="C27" i="36"/>
  <c r="C28" i="40"/>
  <c r="C27" i="40"/>
  <c r="C28" i="48"/>
  <c r="C27" i="48"/>
  <c r="C28" i="46"/>
  <c r="C27" i="43"/>
  <c r="C24" i="46" l="1"/>
  <c r="C29" i="33"/>
  <c r="C28" i="33"/>
  <c r="C30" i="43"/>
  <c r="C30" i="49" l="1"/>
  <c r="C32" i="38" l="1"/>
  <c r="C32" i="49" l="1"/>
  <c r="C32" i="50"/>
  <c r="C32" i="46"/>
  <c r="C32" i="48"/>
  <c r="C30" i="36"/>
  <c r="C29" i="30"/>
  <c r="C32" i="44" l="1"/>
  <c r="C31" i="42"/>
  <c r="C32" i="40"/>
  <c r="C32" i="39"/>
  <c r="C32" i="31"/>
  <c r="C33" i="41"/>
  <c r="C30" i="37"/>
  <c r="C32" i="37" s="1"/>
  <c r="C32" i="35"/>
  <c r="C32" i="34"/>
  <c r="C33" i="33"/>
  <c r="C32" i="32"/>
  <c r="C32" i="43" l="1"/>
  <c r="D31" i="43"/>
  <c r="C32" i="36"/>
  <c r="C30" i="29"/>
</calcChain>
</file>

<file path=xl/sharedStrings.xml><?xml version="1.0" encoding="utf-8"?>
<sst xmlns="http://schemas.openxmlformats.org/spreadsheetml/2006/main" count="1696" uniqueCount="269">
  <si>
    <t>Statement of Indebtedness, Payment and Balances</t>
  </si>
  <si>
    <t>PARTICULARS</t>
  </si>
  <si>
    <t>Monetary Board (MB) Resolution No.</t>
  </si>
  <si>
    <t>Date of MB Opinion</t>
  </si>
  <si>
    <t>Date of Approval of Loan</t>
  </si>
  <si>
    <t>Maturity Date</t>
  </si>
  <si>
    <t>Purpose of Indebtedness</t>
  </si>
  <si>
    <t>Frequency of Payment</t>
  </si>
  <si>
    <t>Starting date of payment</t>
  </si>
  <si>
    <t>Sinking Fund Balance to date, if any, (if applicable)</t>
  </si>
  <si>
    <t>Breakdown of Fees and other related costs</t>
  </si>
  <si>
    <t>Php</t>
  </si>
  <si>
    <t>Certified Correct by:</t>
  </si>
  <si>
    <t>MARILOU E. UTANES</t>
  </si>
  <si>
    <t>Provincial Treasurer</t>
  </si>
  <si>
    <t>Note:</t>
  </si>
  <si>
    <t>Php352.505 M</t>
  </si>
  <si>
    <t>6/10/2008 ( Restructuring)</t>
  </si>
  <si>
    <t>Construction of Irrigation Systems, Farm to Market Roads and other socio-economic dev't projects</t>
  </si>
  <si>
    <t>Five (5) years</t>
  </si>
  <si>
    <t>monthly</t>
  </si>
  <si>
    <t>Assignment of IRA</t>
  </si>
  <si>
    <t>b. Insurance Premium</t>
  </si>
  <si>
    <t>a. Documentary Stamps</t>
  </si>
  <si>
    <t>79.250 M</t>
  </si>
  <si>
    <t>None</t>
  </si>
  <si>
    <t>Seven (7) years</t>
  </si>
  <si>
    <t>annual payments on principal and quarterly on interest</t>
  </si>
  <si>
    <t>Assignment of IRA Receivables from 2001- 2004</t>
  </si>
  <si>
    <t>150.00M</t>
  </si>
  <si>
    <t xml:space="preserve"> To finance blocktopping/asphalting of roads on the Sixth District of the province.</t>
  </si>
  <si>
    <t>Ten (10) years</t>
  </si>
  <si>
    <t>TERM LOAN 7</t>
  </si>
  <si>
    <t>TERM LOAN 9</t>
  </si>
  <si>
    <t>Six (6) years</t>
  </si>
  <si>
    <t>Annual payments on principal and quarterly on interest</t>
  </si>
  <si>
    <t>TERM LOAN 11</t>
  </si>
  <si>
    <t>To finance the construction of various infrastructures to be located in Lingayen, Pangasinan</t>
  </si>
  <si>
    <t>TERM LOAN 12</t>
  </si>
  <si>
    <t>Rehabilitation and Upgrading of the Fourteen (14) Provincial Government Hospitals</t>
  </si>
  <si>
    <t>Deposit to Bond Sinking Fund of the Year (if applicable)</t>
  </si>
  <si>
    <t>1,717,505 ( one time)</t>
  </si>
  <si>
    <t>TERM LOAN 5</t>
  </si>
  <si>
    <t>TERM LOAN 6</t>
  </si>
  <si>
    <t>TERM LOAN 14</t>
  </si>
  <si>
    <t>November 15,2012</t>
  </si>
  <si>
    <t>* Staggered basis</t>
  </si>
  <si>
    <t>for P 300.00M on May 16,2006. Outstanding balance of Term Loans 3 &amp; 4 were combined and restructured in 2008 with</t>
  </si>
  <si>
    <t>one (1) year grace period on principal. The said Term Loans were matured on June 23,2013.</t>
  </si>
  <si>
    <r>
      <t xml:space="preserve">Note: </t>
    </r>
    <r>
      <rPr>
        <i/>
        <sz val="10"/>
        <color theme="1"/>
        <rFont val="Arial"/>
        <family val="2"/>
      </rPr>
      <t>1. Term Loan 3 was originally approved for P 350.00M on November 19,2001 while Term Loan 4 was originall approved</t>
    </r>
  </si>
  <si>
    <t>2.Amortization, documentary stamps and insurance premiums were based on total amount released.</t>
  </si>
  <si>
    <t>Fixed rate of 9.125% p.a for the 7-year term</t>
  </si>
  <si>
    <t>149,942.M</t>
  </si>
  <si>
    <t>TERM LOAN 15</t>
  </si>
  <si>
    <t>TERM LOAN 16</t>
  </si>
  <si>
    <t>TERM LOAN 18</t>
  </si>
  <si>
    <t>February 5,2015</t>
  </si>
  <si>
    <t>MB resolution No. 165</t>
  </si>
  <si>
    <t>TERM LOAN 23</t>
  </si>
  <si>
    <t>TERM LOAN 19</t>
  </si>
  <si>
    <t>October 21,2025</t>
  </si>
  <si>
    <t>The said Term Loan was matured on February 19,2015.</t>
  </si>
  <si>
    <t>TERM LOAN 20</t>
  </si>
  <si>
    <t>To finance construction/rehab. Of Provincial and District Hospital</t>
  </si>
  <si>
    <t>TERM LOAN 21</t>
  </si>
  <si>
    <t>TERM LOAN 22</t>
  </si>
  <si>
    <t>February 27,2026</t>
  </si>
  <si>
    <t>February 10,2023</t>
  </si>
  <si>
    <t>January 29,2021</t>
  </si>
  <si>
    <t>TERM LOAN 24</t>
  </si>
  <si>
    <t>5.5% (previously 8.0%,7.0% )</t>
  </si>
  <si>
    <t>The actual amount of loan is the Basis from the Land Bank of the Philippines</t>
  </si>
  <si>
    <t>July 13,2017</t>
  </si>
  <si>
    <t>March 23,2023</t>
  </si>
  <si>
    <t>Other relevant terms and conditions</t>
  </si>
  <si>
    <t>TERM LOAN 25</t>
  </si>
  <si>
    <t>TERM LOAN 26</t>
  </si>
  <si>
    <t>July 11,2025</t>
  </si>
  <si>
    <t>The said Term Loan was partially released and paid on February 23,2017, but already cancelled .</t>
  </si>
  <si>
    <t>PROVINCE OF PANGASINAN</t>
  </si>
  <si>
    <t>LGU INCOME CLASSIFICATION</t>
  </si>
  <si>
    <t>ITEM NO.</t>
  </si>
  <si>
    <t>DETAILS :TERM LOAN 3 &amp; 4 ( Restructured)</t>
  </si>
  <si>
    <t>FIRST CLASS</t>
  </si>
  <si>
    <t>Date of Report</t>
  </si>
  <si>
    <t>September 30,2018</t>
  </si>
  <si>
    <t>Lending Institution</t>
  </si>
  <si>
    <t>Land Bank of the Philippines</t>
  </si>
  <si>
    <t>Certificate Number- NDSC/BC</t>
  </si>
  <si>
    <t>Date of Certification-NDSC/BC</t>
  </si>
  <si>
    <t>Amount Approved*</t>
  </si>
  <si>
    <t>Type of Indebtedness Instrument ( Loan,Bond or other form of indebtedness)</t>
  </si>
  <si>
    <t>Terms and Conditions: Fixed or Variable</t>
  </si>
  <si>
    <t>Terms and Conditions: No. of Years Indebtedness</t>
  </si>
  <si>
    <t>Terms and Conditions:Interest Rate</t>
  </si>
  <si>
    <t>Terms and Conditions: Grace Period (Number of Months or Years)</t>
  </si>
  <si>
    <t>Annual Amortization: Principal</t>
  </si>
  <si>
    <t>Annual Amortization: Interest</t>
  </si>
  <si>
    <t>Cumulative Payment from Starting Date: Principal</t>
  </si>
  <si>
    <t>Cumulative Payment from Starting Date: Interest</t>
  </si>
  <si>
    <t>Cumulative Payment from Starting Date: GRT</t>
  </si>
  <si>
    <t>Total Amount of Released (Availment as of date)</t>
  </si>
  <si>
    <t>Outstanding Loan Balance After Principal Payment ( Line 9-22=27)</t>
  </si>
  <si>
    <t>Arrears: Principal (if any)</t>
  </si>
  <si>
    <t>Arrears: Interest (if any)</t>
  </si>
  <si>
    <t>Collateral Security</t>
  </si>
  <si>
    <t>Remaining Balance to Date / Undrawn Amount ( Line 9-25=26)</t>
  </si>
  <si>
    <t>Annual Amortization: Gross Receipt Tax (GRT)</t>
  </si>
  <si>
    <t>Loan</t>
  </si>
  <si>
    <t>At fixed interest rate of 8.0% p.a for the first five  (5) years, subject to quarterly repricing on the 6th year onwards based on LBP prevailing rate at the time of repricing plus minimum spread of 1% subject to APR of 3%</t>
  </si>
  <si>
    <t>no grace priod on principal and interest</t>
  </si>
  <si>
    <t>Principal: Forty (40) equal quarterly payments to start at the end of the 1st quarter from the initial drawdown.                                     Interest:Quarterly in arrears to start at the end of the 1st quarter from the date of initial drawdown.</t>
  </si>
  <si>
    <t xml:space="preserve">(a) one-time handling fee of 25,000 </t>
  </si>
  <si>
    <t>(b) Pre-payment fee is waived unless the account is taken out by other financial institution where a 3% pre-payment fee based on the principal amount to be prepaid shall be charged</t>
  </si>
  <si>
    <t>(c) Commitment,inspection,appraisal and 1 1/2 % processing fees are waived</t>
  </si>
  <si>
    <t>(d) GRT is for the account of the Lender</t>
  </si>
  <si>
    <t>The loan shall be secured by Assignment on Borrowers Internal Revenue Allotment (IRA) .</t>
  </si>
  <si>
    <t>(c) Commitment,inspection,appraisal and 1 1/2 % processing fees are waived.</t>
  </si>
  <si>
    <t>(b) Pre-payment fee is waived unless the account is taken out by other financial institution where a 3% pre-payment fee based on the principal amount to be prepaid shall be charged.</t>
  </si>
  <si>
    <t>To finance acquisition of Brand New Equipment</t>
  </si>
  <si>
    <t>The said Term Loan was matured on May 12,2017</t>
  </si>
  <si>
    <t>Principal: Twenty eight  (28) equal quarterly payments to start at the end of the 1st quarter from the initial drawdown.                                     Interest:Quarterly in arrears to start at the end of the 1st quarter from the date of initial drawdown.</t>
  </si>
  <si>
    <t>Principal: Twenty (20) equal quarterly payments to start at the end of the 1st quarter from the initial drawdown.                                     Interest:Quarterly in arrears to start at the end of the 1st quarter from the date of initial drawdown.</t>
  </si>
  <si>
    <t>February 19,2015</t>
  </si>
  <si>
    <t>To finance acquisition of Second hand Equipment</t>
  </si>
  <si>
    <t>Certificate No.09-08-386</t>
  </si>
  <si>
    <t>August 11,2009</t>
  </si>
  <si>
    <t>August 16,2010</t>
  </si>
  <si>
    <t>May 12,2017</t>
  </si>
  <si>
    <t>MB Resolution # 1882</t>
  </si>
  <si>
    <t>(a)Handling,inspection,appraisal and commitment fees are waived.</t>
  </si>
  <si>
    <t>(b) Pre-termination fee is waived unless when the account is to be taken out by other financial institution where a 3% pre-payment fee based on the principal amount to be prepaid shall be charged.</t>
  </si>
  <si>
    <t>Ten years</t>
  </si>
  <si>
    <t>inclusive one (1) year grace period on principal</t>
  </si>
  <si>
    <t>Penalty: 24% p.a in case of non-payment , shall be charged to start on the day after the due date of the loan amortization/ credit accomodation up to the date of settlement.</t>
  </si>
  <si>
    <t>December 17,2019</t>
  </si>
  <si>
    <t>November 29,2022</t>
  </si>
  <si>
    <t>Principal: Thirty six (36) equal quarterly payments to start at the end of the 5th quarter from the initial drawdown.                                     Interest:Quarterly in arrears to start at the end of the 1st quarter from the date of initial drawdown.</t>
  </si>
  <si>
    <t>June 14,2012</t>
  </si>
  <si>
    <t>Certification No. 12-06-175</t>
  </si>
  <si>
    <t>October 15,2012</t>
  </si>
  <si>
    <t>October 28,2009</t>
  </si>
  <si>
    <t>June 5,2013</t>
  </si>
  <si>
    <t>Construction/ Installation of Waste Water Treatment Facility of the Pangasinan Provincial Hospital in San Carlos City,Pangasinan</t>
  </si>
  <si>
    <t>April 27,2025</t>
  </si>
  <si>
    <t xml:space="preserve">∞At prevailing LBP rate at the time of availment, fixed for three years,subject to quarterly repricing starting on the 4th year onwards based on prevailing LBP lending rate at the time of repricing.                                      </t>
  </si>
  <si>
    <t>(a)Handling and commitment fees shall waived.</t>
  </si>
  <si>
    <t>(b) Pre-termination fee is waived unless when the account is to be taken out by other financial institution where a 2% pre-payment fee based on the principal amount to be prepaid shall be charged.</t>
  </si>
  <si>
    <t>Site development works and construction of  residential houses in Pangapisan North,Lingayen,Pangasinan (Estuario Grande Village)</t>
  </si>
  <si>
    <t>Construction of 17 Row houses for the Aplaya West Resettlement Project.</t>
  </si>
  <si>
    <t>Savings of the Province of Pangasinan from the ₱ 850M Omnibus Term Loan Facility (OTLF) with the Landbank – MB resolution # 165 dated 2/5/2015.</t>
  </si>
  <si>
    <t>July 6,2015</t>
  </si>
  <si>
    <t>Asphalting and concreting of roads</t>
  </si>
  <si>
    <t>Certification No. 14-07-147</t>
  </si>
  <si>
    <t>July 17,2014</t>
  </si>
  <si>
    <t>July 29,2025</t>
  </si>
  <si>
    <t>Construction/ rehabilitation of bridges</t>
  </si>
  <si>
    <t>Total Amount of Released (Availment as of date)*</t>
  </si>
  <si>
    <t>December 19,2025</t>
  </si>
  <si>
    <t>Construction/ rehabilitation/repair  of hospitals</t>
  </si>
  <si>
    <t>Construction / rehabilitation of communal,pump and shallow tube well irrigation system</t>
  </si>
  <si>
    <t>Acquisition of hospital equipment and quality control equipment</t>
  </si>
  <si>
    <t>September 16,2022</t>
  </si>
  <si>
    <t>Acquisition of brand new Water Well Drilling Rig Mounted with Truck</t>
  </si>
  <si>
    <t>Principal: Twenty-eight (28) equal quarterly payments to start at the end of the 1st quarter from the initial drawdown.                                     Interest:Quarterly in arrears to start at the end of the 1st quarter from the date of initial drawdown.</t>
  </si>
  <si>
    <t>December 17,2015</t>
  </si>
  <si>
    <t>Acquisition of  various brand new equipment</t>
  </si>
  <si>
    <t>Principal: Twenty-eight(28) equal quarterly payments to start at the end of the 1st quarter from the initial drawdown.                                     Interest:Quarterly in arrears to start at the end of the 1st quarter from the date of initial drawdown.</t>
  </si>
  <si>
    <t>(a)Handling,inspection,appraisal, processing and commitment fees are waived.</t>
  </si>
  <si>
    <t>Certification No. 17-02-035</t>
  </si>
  <si>
    <t>February 2,2017</t>
  </si>
  <si>
    <t>MB resolution No. 1163</t>
  </si>
  <si>
    <t>July 28,2017</t>
  </si>
  <si>
    <t>(a)Inspection,appraisal, processing,handling and commitment fees are waived.</t>
  </si>
  <si>
    <t>(b) Pre-payment fee is waived unless when the account is to be taken out by other financial institution where a 2% pre-payment fee based on the principal amount to be prepaid shall be charged.</t>
  </si>
  <si>
    <t>Penalty: 24% p.a to accrue immediately on the day following the due date of the loan</t>
  </si>
  <si>
    <t>Expansion of motorpool through the acquisition of various brand new heavy equipment and brand new motor vehicles.4</t>
  </si>
  <si>
    <t>Acquisition of various brand new hospital equipment for the Pangasinan Provincial Hospital and thirteen (13) other District and Community Hospitals in Pangasinan</t>
  </si>
  <si>
    <t>Principal: Twenty(20) equal quarterly payments to start at the end of the 1st quarter from the initial drawdown.                                     Interest:Quarterly in arrears to start at the end of the 1st quarter from the date of initial drawdown.</t>
  </si>
  <si>
    <t>DETAILS :TERM LOAN 10</t>
  </si>
  <si>
    <t>June 22,2010</t>
  </si>
  <si>
    <t>June 23,2016</t>
  </si>
  <si>
    <t>To finance various programs that will benefit tobacco growers</t>
  </si>
  <si>
    <t>April 14,2014</t>
  </si>
  <si>
    <t>June 25,2018</t>
  </si>
  <si>
    <t>The realligned amount is 392,741,383.43</t>
  </si>
  <si>
    <t>The realligned amount is 90,346,050.28</t>
  </si>
  <si>
    <t>June 29,2015</t>
  </si>
  <si>
    <t>April 29,2016</t>
  </si>
  <si>
    <t>Principal-November 2,2016</t>
  </si>
  <si>
    <t>Interest January 29,2016</t>
  </si>
  <si>
    <t>Principal-January 30,2017</t>
  </si>
  <si>
    <t>Interest- January 21,2016</t>
  </si>
  <si>
    <t>Principal-March 21,2017</t>
  </si>
  <si>
    <t>Interest- March 20,2016</t>
  </si>
  <si>
    <t>Principal -May 29,2017</t>
  </si>
  <si>
    <t>Interest  -May 29,2016</t>
  </si>
  <si>
    <t>Interest - October 28,2015</t>
  </si>
  <si>
    <t>Principal-October 28,2016</t>
  </si>
  <si>
    <t>Principal-June 30,2015</t>
  </si>
  <si>
    <t>Interest - June 30,2014</t>
  </si>
  <si>
    <t>Principal-February 28,2014</t>
  </si>
  <si>
    <t>Interest - March 1,2013</t>
  </si>
  <si>
    <t>March 11,2010</t>
  </si>
  <si>
    <t>March 17,2010</t>
  </si>
  <si>
    <t xml:space="preserve">∞Fixed for one (1) year, subject to annual repricing thereafter      </t>
  </si>
  <si>
    <t>fixed for three (3) years reckoned from the date of initial release,subject to annual repricing thereafter.</t>
  </si>
  <si>
    <t xml:space="preserve">∞At prevailing LBP rate at the time of availment, fixed for three years,reckoned from date of initial loan release,subject to annual repricing thereafter;    </t>
  </si>
  <si>
    <t xml:space="preserve">∞At prevailing LBP rate at the time of availment, fixed for three years,reckoned from date of initial loan release,subject to annual repricing thereafter;   </t>
  </si>
  <si>
    <t xml:space="preserve">∞5.50% per annum,subject to repricing                           </t>
  </si>
  <si>
    <t xml:space="preserve">∞At prevailing LBP rate at the time of availment, fixed for three years,subject to quarterly repricing starting on the 4th year onwards based on prevailing LBP lending rate at the time of repricing.      </t>
  </si>
  <si>
    <t xml:space="preserve">∞At fixed interest rate of 7.0% p.a for three (3) years,subject to quarterly repricing on the 4th year onwards based on LBP prevailing prime rate at the time of repricing plus minimum spread of 1%    </t>
  </si>
  <si>
    <t xml:space="preserve">∞At fixed interest rate of 7.0% p.a for three (3) years,subject to quarterly repricing on the 4th year onwards based on LBP prevailing prime rate at the time of repricing plus minimum spread of 1%        </t>
  </si>
  <si>
    <t xml:space="preserve">∞At fixed interest rate of 8.0% p.a for the first five  (5) years, subject to quarterly repricing on the 6th year onwards based on LBP prevailing rate at the time of repricing plus minimum spread of 1% subject to APR of 3%   </t>
  </si>
  <si>
    <t xml:space="preserve">∞At fixed interest rate of 8.0% p.a for the first five  (5) years, subject to quarterly repricing on the 6th year onwards based on LBP prevailing rate at the time of repricing plus minimum spread of 1% subject to APR of 3%  </t>
  </si>
  <si>
    <t>October 29,2018</t>
  </si>
  <si>
    <t>392.741 M</t>
  </si>
  <si>
    <t>92.089 M</t>
  </si>
  <si>
    <t>90.346 M</t>
  </si>
  <si>
    <t>90.345 M</t>
  </si>
  <si>
    <t>50.642 M</t>
  </si>
  <si>
    <t>36.950 M</t>
  </si>
  <si>
    <t>91.887 M</t>
  </si>
  <si>
    <t>TERM LOAN 8</t>
  </si>
  <si>
    <t>March 31,2019</t>
  </si>
  <si>
    <t>Certification No. R1-2018-11-332</t>
  </si>
  <si>
    <t>November 13,2018</t>
  </si>
  <si>
    <t>MB resolution No. 276</t>
  </si>
  <si>
    <t>February 21,2019</t>
  </si>
  <si>
    <t>March 21,2019</t>
  </si>
  <si>
    <t>TERM LOAN 27</t>
  </si>
  <si>
    <t>To finance the concreting/asphalting/blocktopping/construction/rehabilitation/reconstruction/improvement/repairs of the following infrastructure projects</t>
  </si>
  <si>
    <t>∞Ten(10 years),inclusive of one (1) year grace period on principal</t>
  </si>
  <si>
    <t>Principal: Payable in thirty six (36) equal quarterly amortizations to start at the end of the fifth quarter from date of initial release                                    Interest:Quarterly in arrears to start at the end of the 1st quarter from the date of initial drawdown.</t>
  </si>
  <si>
    <t>(a)IHandling and commitment fees are waived.</t>
  </si>
  <si>
    <t>Annual Amortization-2019</t>
  </si>
  <si>
    <t>May 24,2024</t>
  </si>
  <si>
    <t>To finance the acquisition of various brand new hospital equipment for the Pangasinan Provincial Hospital and six other District and Community Hospitals in Pangasinan</t>
  </si>
  <si>
    <t>Five years</t>
  </si>
  <si>
    <t>∞Five years</t>
  </si>
  <si>
    <t>Principal: Payable in twenty (20) equal quarterly amortizations to start at the end of the first quarter from date of initial release                                    Interest:Quarterly in arrears to start at the end of the 1st quarter from the date of initial drawdown.</t>
  </si>
  <si>
    <t>∞Seven years</t>
  </si>
  <si>
    <t>Expansion of motor pool through the acquisition of brand new heavy equipment and motor vehicles</t>
  </si>
  <si>
    <t>To finance the construction/rehabilitation of communal,pump,impounding,dam,open well and shallow tube well irrigation systems</t>
  </si>
  <si>
    <t>April 30,2029</t>
  </si>
  <si>
    <t>Principal: Payable in twenty eight (28) equal quarterly amortizations to start at the end of the first quarter from date of initial release                                    Interest:Quarterly in arrears to start at the end of the 1st quarter from the date of initial drawdown.</t>
  </si>
  <si>
    <t>TERM LOAN 28</t>
  </si>
  <si>
    <t>TERM LOAN 31</t>
  </si>
  <si>
    <t>TERM LOAN 32</t>
  </si>
  <si>
    <t>TERM LOAN 29</t>
  </si>
  <si>
    <t>To finance the construction of 160 units row house type dwelling</t>
  </si>
  <si>
    <t>April 10,2026</t>
  </si>
  <si>
    <t>April 12,2029</t>
  </si>
  <si>
    <t xml:space="preserve">                          ∞6.50% ,subject to qurterly repricing(current)</t>
  </si>
  <si>
    <t>At fixed interest rate of 8.0% p.a for the first five  (5) years, subject to quarterly repricing on the 6th year onwards based on LBP prevailing rate at the time of repricing plus minimum spread of 1% subject to APR of 3%∞6.50% ,subject to qurterly repricing(current)</t>
  </si>
  <si>
    <t xml:space="preserve">At fixed interest rate of 8.0% p.a for the first five  (5) years, subject to quarterly repricing on the 6th year onwards based on LBP prevailing rate at the time of repricing plus minimum spread of 1% subject to APR of 3%; </t>
  </si>
  <si>
    <t xml:space="preserve">           ∞current 6.676% subject to quarterly repricing</t>
  </si>
  <si>
    <t>6.50% ,subject to qurterly repricing(current)</t>
  </si>
  <si>
    <t xml:space="preserve">                    6.50% ,subject to qurterly repricing(current)</t>
  </si>
  <si>
    <t xml:space="preserve">                             6.50% ,subject to qurterly repricing(current)</t>
  </si>
  <si>
    <t>7.703% ,subject to qurterly repricing(current)</t>
  </si>
  <si>
    <t>5.61%,5.85% 5.86% per PN# ,subject to qurterly repricing(current)</t>
  </si>
  <si>
    <t>July 31,2019</t>
  </si>
  <si>
    <t>August 30,2019</t>
  </si>
  <si>
    <t>Interest:August 30,2019</t>
  </si>
  <si>
    <t>Interest:July 31,2019</t>
  </si>
  <si>
    <t>December 31,2019</t>
  </si>
  <si>
    <t>Interest: October 31,2019</t>
  </si>
  <si>
    <t>The said Term Loan was matured on 12/20/2019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</si>
</sst>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7" x14ac:knownFonts="1">
    <font>
      <sz val="12"/>
      <color theme="1"/>
      <name val="Times New Roman"/>
      <family val="2"/>
    </font>
    <font>
      <sz val="12"/>
      <color theme="1"/>
      <name val="Times New Roman"/>
      <family val="2"/>
    </font>
    <font>
      <sz val="12"/>
      <color theme="1"/>
      <name val="Arial"/>
      <family val="2"/>
    </font>
    <font>
      <i/>
      <sz val="10"/>
      <color theme="1"/>
      <name val="Arial"/>
      <family val="2"/>
    </font>
    <font>
      <sz val="11"/>
      <color theme="1"/>
      <name val="Arial"/>
      <family val="2"/>
    </font>
    <font>
      <i/>
      <sz val="11"/>
      <color theme="1"/>
      <name val="Arial"/>
      <family val="2"/>
    </font>
    <font>
      <b/>
      <sz val="11"/>
      <color theme="1"/>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22">
    <xf numFmtId="0" fontId="0" fillId="0" borderId="0" xfId="0"/>
    <xf numFmtId="0" fontId="2" fillId="0" borderId="0" xfId="0" applyFont="1"/>
    <xf numFmtId="0" fontId="4" fillId="0" borderId="0" xfId="0" applyFont="1"/>
    <xf numFmtId="0" fontId="4" fillId="0" borderId="1" xfId="0" applyFont="1" applyBorder="1"/>
    <xf numFmtId="0" fontId="5" fillId="0" borderId="1" xfId="0" applyFont="1" applyBorder="1"/>
    <xf numFmtId="0" fontId="4" fillId="0" borderId="3" xfId="0" applyFont="1" applyBorder="1"/>
    <xf numFmtId="0" fontId="4" fillId="0" borderId="1" xfId="0" applyFont="1" applyBorder="1" applyAlignment="1">
      <alignment horizontal="center"/>
    </xf>
    <xf numFmtId="0" fontId="4" fillId="0" borderId="1" xfId="0" applyFont="1" applyBorder="1" applyAlignment="1">
      <alignment horizontal="left" indent="1"/>
    </xf>
    <xf numFmtId="0" fontId="6" fillId="0" borderId="1" xfId="0" applyFont="1" applyBorder="1" applyAlignment="1">
      <alignment horizontal="center"/>
    </xf>
    <xf numFmtId="0" fontId="4" fillId="0" borderId="0" xfId="0" applyFont="1" applyAlignment="1">
      <alignment horizontal="left" indent="3"/>
    </xf>
    <xf numFmtId="0" fontId="5" fillId="0" borderId="0" xfId="0" applyFont="1" applyAlignment="1">
      <alignment horizontal="center"/>
    </xf>
    <xf numFmtId="0" fontId="6" fillId="0" borderId="0" xfId="0" applyFont="1" applyAlignment="1">
      <alignment horizontal="center"/>
    </xf>
    <xf numFmtId="0" fontId="5" fillId="0" borderId="2" xfId="0" applyFont="1" applyBorder="1"/>
    <xf numFmtId="43" fontId="4" fillId="0" borderId="3" xfId="1" applyFont="1" applyBorder="1"/>
    <xf numFmtId="4" fontId="4" fillId="0" borderId="3" xfId="0" applyNumberFormat="1"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43" fontId="4" fillId="0" borderId="3" xfId="1" applyFont="1" applyBorder="1" applyAlignment="1">
      <alignment horizontal="left"/>
    </xf>
    <xf numFmtId="0" fontId="6" fillId="0" borderId="0" xfId="0" applyFont="1"/>
    <xf numFmtId="0" fontId="3" fillId="0" borderId="0" xfId="0" applyFont="1"/>
    <xf numFmtId="0" fontId="4" fillId="0" borderId="0" xfId="0" applyFont="1" applyBorder="1" applyAlignment="1">
      <alignment horizontal="center"/>
    </xf>
    <xf numFmtId="0" fontId="4" fillId="0" borderId="0" xfId="0" applyFont="1" applyBorder="1"/>
    <xf numFmtId="0" fontId="5" fillId="0" borderId="0" xfId="0" applyFont="1" applyBorder="1" applyAlignment="1"/>
    <xf numFmtId="4" fontId="4" fillId="0" borderId="3" xfId="0" applyNumberFormat="1" applyFont="1" applyBorder="1" applyAlignment="1">
      <alignment horizontal="right"/>
    </xf>
    <xf numFmtId="0" fontId="4" fillId="0" borderId="1" xfId="0" applyFont="1" applyBorder="1" applyAlignment="1">
      <alignment horizontal="center" vertical="center"/>
    </xf>
    <xf numFmtId="0" fontId="4" fillId="0" borderId="1" xfId="0" applyFont="1" applyBorder="1" applyAlignment="1">
      <alignment vertical="center"/>
    </xf>
    <xf numFmtId="15" fontId="5" fillId="0" borderId="2" xfId="0" applyNumberFormat="1" applyFont="1" applyBorder="1" applyAlignment="1">
      <alignment horizontal="left"/>
    </xf>
    <xf numFmtId="0" fontId="4" fillId="0" borderId="3" xfId="0" applyFont="1" applyBorder="1" applyAlignment="1">
      <alignment horizontal="left"/>
    </xf>
    <xf numFmtId="0" fontId="4" fillId="0" borderId="3" xfId="0" applyFont="1" applyBorder="1" applyAlignment="1">
      <alignment horizontal="left"/>
    </xf>
    <xf numFmtId="0" fontId="6" fillId="0" borderId="1" xfId="0" applyFont="1" applyBorder="1" applyAlignment="1">
      <alignment wrapText="1"/>
    </xf>
    <xf numFmtId="0" fontId="4" fillId="0" borderId="0" xfId="0" applyFont="1" applyAlignment="1">
      <alignment vertical="center"/>
    </xf>
    <xf numFmtId="0" fontId="5" fillId="0" borderId="2" xfId="0"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15" fontId="5" fillId="0" borderId="2" xfId="0" applyNumberFormat="1" applyFont="1" applyBorder="1" applyAlignment="1">
      <alignment horizontal="left"/>
    </xf>
    <xf numFmtId="15" fontId="5" fillId="0" borderId="2" xfId="0" applyNumberFormat="1" applyFont="1" applyBorder="1" applyAlignment="1"/>
    <xf numFmtId="43" fontId="5" fillId="0" borderId="2" xfId="1" applyFont="1" applyBorder="1" applyAlignment="1">
      <alignment horizontal="left"/>
    </xf>
    <xf numFmtId="43" fontId="5" fillId="0" borderId="2" xfId="1" applyFont="1" applyBorder="1" applyAlignment="1"/>
    <xf numFmtId="43" fontId="5" fillId="0" borderId="3" xfId="1" applyFont="1" applyBorder="1" applyAlignment="1"/>
    <xf numFmtId="0" fontId="4" fillId="0" borderId="1" xfId="0" applyFont="1" applyBorder="1" applyAlignment="1">
      <alignment horizontal="left" vertical="center"/>
    </xf>
    <xf numFmtId="0" fontId="4" fillId="0" borderId="0" xfId="0" applyFont="1" applyAlignment="1">
      <alignment horizontal="left" vertical="center"/>
    </xf>
    <xf numFmtId="0" fontId="5" fillId="0" borderId="2" xfId="0" applyFont="1" applyBorder="1" applyAlignment="1">
      <alignment horizontal="right"/>
    </xf>
    <xf numFmtId="0" fontId="4" fillId="0" borderId="3" xfId="0" applyFont="1" applyBorder="1" applyAlignment="1">
      <alignment horizontal="right"/>
    </xf>
    <xf numFmtId="0" fontId="3" fillId="0" borderId="0" xfId="0" applyFont="1" applyAlignment="1">
      <alignment wrapText="1"/>
    </xf>
    <xf numFmtId="0" fontId="5" fillId="0" borderId="3" xfId="0" applyFont="1" applyBorder="1" applyAlignment="1">
      <alignment horizontal="right"/>
    </xf>
    <xf numFmtId="0" fontId="5" fillId="0" borderId="2" xfId="0" applyFont="1" applyBorder="1" applyAlignment="1">
      <alignment horizontal="left"/>
    </xf>
    <xf numFmtId="0" fontId="4" fillId="0" borderId="3" xfId="0"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43" fontId="4" fillId="0" borderId="3" xfId="1"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43" fontId="4" fillId="0" borderId="3" xfId="1"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43" fontId="4" fillId="0" borderId="3" xfId="0" applyNumberFormat="1" applyFont="1" applyBorder="1" applyAlignment="1">
      <alignment horizontal="left"/>
    </xf>
    <xf numFmtId="0" fontId="5" fillId="0" borderId="2" xfId="0"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43" fontId="4" fillId="0" borderId="3" xfId="1" applyFont="1" applyBorder="1" applyAlignment="1">
      <alignment horizontal="left"/>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center"/>
    </xf>
    <xf numFmtId="0" fontId="5" fillId="0" borderId="3" xfId="0" applyFont="1" applyBorder="1" applyAlignment="1">
      <alignment horizontal="center"/>
    </xf>
    <xf numFmtId="43" fontId="5" fillId="0" borderId="2" xfId="1" applyFont="1" applyBorder="1" applyAlignment="1">
      <alignment horizontal="center"/>
    </xf>
    <xf numFmtId="43" fontId="5" fillId="0" borderId="3" xfId="1" applyFont="1" applyBorder="1" applyAlignment="1">
      <alignment horizontal="center"/>
    </xf>
    <xf numFmtId="4" fontId="4" fillId="0" borderId="2" xfId="1" applyNumberFormat="1" applyFont="1" applyBorder="1" applyAlignment="1">
      <alignment horizontal="right"/>
    </xf>
    <xf numFmtId="4" fontId="4" fillId="0" borderId="3" xfId="1" applyNumberFormat="1" applyFont="1" applyBorder="1" applyAlignment="1">
      <alignment horizontal="right"/>
    </xf>
    <xf numFmtId="43" fontId="4" fillId="0" borderId="2" xfId="1" applyFont="1" applyBorder="1" applyAlignment="1">
      <alignment horizontal="center"/>
    </xf>
    <xf numFmtId="43" fontId="4" fillId="0" borderId="3" xfId="1" applyFont="1" applyBorder="1" applyAlignment="1">
      <alignment horizontal="center"/>
    </xf>
    <xf numFmtId="0" fontId="5" fillId="0" borderId="2" xfId="0" applyFont="1" applyBorder="1" applyAlignment="1">
      <alignment horizontal="left"/>
    </xf>
    <xf numFmtId="0" fontId="5" fillId="0" borderId="3" xfId="0" applyFont="1" applyBorder="1" applyAlignment="1">
      <alignment horizontal="left"/>
    </xf>
    <xf numFmtId="4" fontId="5" fillId="0" borderId="2" xfId="0" applyNumberFormat="1" applyFont="1" applyBorder="1" applyAlignment="1">
      <alignment horizontal="left"/>
    </xf>
    <xf numFmtId="4" fontId="5" fillId="0" borderId="3" xfId="0" applyNumberFormat="1" applyFont="1" applyBorder="1" applyAlignment="1">
      <alignment horizontal="left"/>
    </xf>
    <xf numFmtId="43" fontId="5" fillId="0" borderId="2" xfId="0" applyNumberFormat="1" applyFont="1" applyBorder="1" applyAlignment="1">
      <alignment horizontal="left"/>
    </xf>
    <xf numFmtId="43" fontId="5" fillId="0" borderId="3" xfId="0" applyNumberFormat="1" applyFont="1" applyBorder="1" applyAlignment="1">
      <alignment horizontal="left"/>
    </xf>
    <xf numFmtId="4" fontId="5" fillId="0" borderId="2" xfId="0" applyNumberFormat="1" applyFont="1" applyBorder="1" applyAlignment="1">
      <alignment horizontal="right"/>
    </xf>
    <xf numFmtId="0" fontId="5" fillId="0" borderId="3" xfId="0" applyFont="1" applyBorder="1" applyAlignment="1">
      <alignment horizontal="right"/>
    </xf>
    <xf numFmtId="0" fontId="2" fillId="0" borderId="0" xfId="0" applyFont="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43" fontId="5" fillId="0" borderId="2" xfId="0" applyNumberFormat="1" applyFont="1" applyBorder="1" applyAlignment="1">
      <alignment horizontal="right"/>
    </xf>
    <xf numFmtId="43" fontId="5" fillId="0" borderId="3" xfId="0" applyNumberFormat="1" applyFont="1" applyBorder="1" applyAlignment="1">
      <alignment horizontal="right"/>
    </xf>
    <xf numFmtId="15" fontId="5" fillId="0" borderId="2" xfId="0" applyNumberFormat="1" applyFont="1" applyBorder="1" applyAlignment="1">
      <alignment horizontal="left"/>
    </xf>
    <xf numFmtId="15" fontId="5" fillId="0" borderId="3" xfId="0" applyNumberFormat="1" applyFont="1" applyBorder="1" applyAlignment="1">
      <alignment horizontal="left"/>
    </xf>
    <xf numFmtId="43" fontId="5" fillId="0" borderId="2" xfId="1" applyFont="1" applyBorder="1" applyAlignment="1"/>
    <xf numFmtId="43" fontId="5" fillId="0" borderId="3" xfId="1" applyFont="1" applyBorder="1" applyAlignment="1"/>
    <xf numFmtId="43" fontId="4" fillId="0" borderId="2" xfId="1" applyFont="1" applyBorder="1" applyAlignment="1">
      <alignment horizontal="right"/>
    </xf>
    <xf numFmtId="43" fontId="4" fillId="0" borderId="3" xfId="1" applyFont="1" applyBorder="1" applyAlignment="1">
      <alignment horizontal="right"/>
    </xf>
    <xf numFmtId="43" fontId="5" fillId="0" borderId="2" xfId="1" applyFont="1" applyBorder="1" applyAlignment="1">
      <alignment horizontal="left"/>
    </xf>
    <xf numFmtId="43" fontId="5" fillId="0" borderId="3" xfId="1" applyFont="1" applyBorder="1" applyAlignment="1">
      <alignment horizontal="left"/>
    </xf>
    <xf numFmtId="0" fontId="5" fillId="0" borderId="2" xfId="0" applyFont="1" applyBorder="1" applyAlignment="1">
      <alignment horizontal="right"/>
    </xf>
    <xf numFmtId="43" fontId="5" fillId="0" borderId="2" xfId="1" applyFont="1" applyBorder="1" applyAlignment="1">
      <alignment horizontal="left" vertical="top"/>
    </xf>
    <xf numFmtId="43" fontId="5" fillId="0" borderId="3" xfId="1" applyFont="1" applyBorder="1" applyAlignment="1">
      <alignment horizontal="left" vertical="top"/>
    </xf>
    <xf numFmtId="4" fontId="4" fillId="0" borderId="2" xfId="0" applyNumberFormat="1" applyFont="1" applyBorder="1" applyAlignment="1">
      <alignment horizontal="right"/>
    </xf>
    <xf numFmtId="4" fontId="4" fillId="0" borderId="3" xfId="0" applyNumberFormat="1" applyFont="1" applyBorder="1" applyAlignment="1">
      <alignment horizontal="right"/>
    </xf>
    <xf numFmtId="43" fontId="5" fillId="0" borderId="2" xfId="0" applyNumberFormat="1" applyFont="1" applyBorder="1" applyAlignment="1">
      <alignment horizontal="center"/>
    </xf>
    <xf numFmtId="43" fontId="5" fillId="0" borderId="3" xfId="0" applyNumberFormat="1" applyFont="1" applyBorder="1" applyAlignment="1">
      <alignment horizontal="center"/>
    </xf>
    <xf numFmtId="4" fontId="4" fillId="0" borderId="2" xfId="0" applyNumberFormat="1" applyFont="1" applyBorder="1" applyAlignment="1">
      <alignment horizontal="center"/>
    </xf>
    <xf numFmtId="4" fontId="4" fillId="0" borderId="3" xfId="0" applyNumberFormat="1" applyFont="1" applyBorder="1" applyAlignment="1">
      <alignment horizont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4" fontId="5" fillId="0" borderId="2" xfId="0" applyNumberFormat="1" applyFont="1" applyBorder="1" applyAlignment="1">
      <alignment horizontal="center"/>
    </xf>
    <xf numFmtId="4" fontId="5" fillId="0" borderId="3" xfId="0" applyNumberFormat="1" applyFont="1" applyBorder="1" applyAlignment="1">
      <alignment horizontal="center"/>
    </xf>
    <xf numFmtId="14" fontId="5" fillId="0" borderId="2" xfId="0" applyNumberFormat="1" applyFont="1" applyBorder="1" applyAlignment="1">
      <alignment horizontal="center"/>
    </xf>
    <xf numFmtId="14" fontId="5" fillId="0" borderId="3" xfId="0" applyNumberFormat="1" applyFont="1" applyBorder="1" applyAlignment="1">
      <alignment horizontal="center"/>
    </xf>
    <xf numFmtId="43" fontId="4" fillId="0" borderId="2" xfId="1" applyFont="1" applyBorder="1" applyAlignment="1"/>
    <xf numFmtId="43" fontId="4" fillId="0" borderId="3" xfId="1" applyFont="1" applyBorder="1" applyAlignment="1"/>
    <xf numFmtId="15" fontId="5" fillId="0" borderId="2" xfId="0" applyNumberFormat="1" applyFont="1" applyBorder="1" applyAlignment="1">
      <alignment horizontal="center"/>
    </xf>
    <xf numFmtId="15" fontId="5" fillId="0" borderId="3" xfId="0" applyNumberFormat="1" applyFont="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43" fontId="4" fillId="0" borderId="2" xfId="1" applyFont="1" applyBorder="1" applyAlignment="1">
      <alignment horizontal="left"/>
    </xf>
    <xf numFmtId="43" fontId="4" fillId="0" borderId="3" xfId="1" applyFont="1" applyBorder="1" applyAlignment="1">
      <alignment horizontal="left"/>
    </xf>
    <xf numFmtId="43" fontId="5" fillId="0" borderId="2" xfId="0" applyNumberFormat="1" applyFont="1" applyBorder="1" applyAlignment="1"/>
    <xf numFmtId="0" fontId="0" fillId="0" borderId="3" xfId="0" applyBorder="1"/>
    <xf numFmtId="43" fontId="4" fillId="0" borderId="2" xfId="0" applyNumberFormat="1" applyFont="1" applyBorder="1" applyAlignment="1">
      <alignment horizontal="right"/>
    </xf>
    <xf numFmtId="43" fontId="4" fillId="0" borderId="3" xfId="0" applyNumberFormat="1" applyFont="1" applyBorder="1" applyAlignment="1">
      <alignment horizontal="right"/>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54"/>
  <sheetViews>
    <sheetView showGridLines="0" topLeftCell="A26" workbookViewId="0">
      <selection activeCell="C32" sqref="C32:D32"/>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5" spans="1:4" ht="27.6" x14ac:dyDescent="0.25">
      <c r="A5" s="29" t="s">
        <v>81</v>
      </c>
      <c r="B5" s="8" t="s">
        <v>1</v>
      </c>
      <c r="C5" s="83" t="s">
        <v>248</v>
      </c>
      <c r="D5" s="84"/>
    </row>
    <row r="6" spans="1:4" s="2" customFormat="1" ht="14.4" x14ac:dyDescent="0.3">
      <c r="A6" s="6">
        <v>1</v>
      </c>
      <c r="B6" s="3" t="s">
        <v>80</v>
      </c>
      <c r="C6" s="47" t="s">
        <v>83</v>
      </c>
      <c r="D6" s="48"/>
    </row>
    <row r="7" spans="1:4" s="2" customFormat="1" ht="14.4" x14ac:dyDescent="0.3">
      <c r="A7" s="6">
        <v>2</v>
      </c>
      <c r="B7" s="3" t="s">
        <v>84</v>
      </c>
      <c r="C7" s="55" t="s">
        <v>266</v>
      </c>
      <c r="D7" s="48"/>
    </row>
    <row r="8" spans="1:4" s="2" customFormat="1" ht="14.4" x14ac:dyDescent="0.3">
      <c r="A8" s="6">
        <v>3</v>
      </c>
      <c r="B8" s="3" t="s">
        <v>86</v>
      </c>
      <c r="C8" s="47" t="s">
        <v>87</v>
      </c>
      <c r="D8" s="48"/>
    </row>
    <row r="9" spans="1:4" s="2" customFormat="1" ht="14.4" x14ac:dyDescent="0.3">
      <c r="A9" s="6">
        <v>4</v>
      </c>
      <c r="B9" s="3" t="s">
        <v>88</v>
      </c>
      <c r="C9" s="47" t="s">
        <v>225</v>
      </c>
      <c r="D9" s="48"/>
    </row>
    <row r="10" spans="1:4" s="2" customFormat="1" ht="14.4" x14ac:dyDescent="0.3">
      <c r="A10" s="6">
        <v>5</v>
      </c>
      <c r="B10" s="3" t="s">
        <v>89</v>
      </c>
      <c r="C10" s="74" t="s">
        <v>226</v>
      </c>
      <c r="D10" s="75"/>
    </row>
    <row r="11" spans="1:4" s="2" customFormat="1" ht="14.4" x14ac:dyDescent="0.3">
      <c r="A11" s="6">
        <v>6</v>
      </c>
      <c r="B11" s="3" t="s">
        <v>2</v>
      </c>
      <c r="C11" s="74" t="s">
        <v>227</v>
      </c>
      <c r="D11" s="75"/>
    </row>
    <row r="12" spans="1:4" s="2" customFormat="1" ht="14.4" x14ac:dyDescent="0.3">
      <c r="A12" s="6">
        <v>7</v>
      </c>
      <c r="B12" s="3" t="s">
        <v>3</v>
      </c>
      <c r="C12" s="74" t="s">
        <v>228</v>
      </c>
      <c r="D12" s="75"/>
    </row>
    <row r="13" spans="1:4" s="2" customFormat="1" ht="14.4" x14ac:dyDescent="0.3">
      <c r="A13" s="6">
        <v>8</v>
      </c>
      <c r="B13" s="3" t="s">
        <v>4</v>
      </c>
      <c r="C13" s="35" t="s">
        <v>229</v>
      </c>
      <c r="D13" s="48"/>
    </row>
    <row r="14" spans="1:4" s="2" customFormat="1" ht="14.4" x14ac:dyDescent="0.3">
      <c r="A14" s="6">
        <v>9</v>
      </c>
      <c r="B14" s="3" t="s">
        <v>90</v>
      </c>
      <c r="C14" s="76">
        <v>106600000</v>
      </c>
      <c r="D14" s="77"/>
    </row>
    <row r="15" spans="1:4" s="2" customFormat="1" ht="14.4" x14ac:dyDescent="0.3">
      <c r="A15" s="6">
        <v>10</v>
      </c>
      <c r="B15" s="3" t="s">
        <v>5</v>
      </c>
      <c r="C15" s="78" t="s">
        <v>236</v>
      </c>
      <c r="D15" s="79"/>
    </row>
    <row r="16" spans="1:4" s="2" customFormat="1" ht="14.4" x14ac:dyDescent="0.3">
      <c r="A16" s="6">
        <v>11</v>
      </c>
      <c r="B16" s="3" t="s">
        <v>91</v>
      </c>
      <c r="C16" s="47" t="s">
        <v>108</v>
      </c>
      <c r="D16" s="48"/>
    </row>
    <row r="17" spans="1:4" s="30" customFormat="1" ht="62.4" customHeight="1" x14ac:dyDescent="0.3">
      <c r="A17" s="24">
        <v>12</v>
      </c>
      <c r="B17" s="25" t="s">
        <v>6</v>
      </c>
      <c r="C17" s="64" t="s">
        <v>237</v>
      </c>
      <c r="D17" s="65"/>
    </row>
    <row r="18" spans="1:4" s="2" customFormat="1" ht="38.4" customHeight="1" x14ac:dyDescent="0.3">
      <c r="A18" s="6">
        <v>13</v>
      </c>
      <c r="B18" s="3" t="s">
        <v>92</v>
      </c>
      <c r="C18" s="62" t="s">
        <v>239</v>
      </c>
      <c r="D18" s="63"/>
    </row>
    <row r="19" spans="1:4" s="2" customFormat="1" ht="14.4" x14ac:dyDescent="0.3">
      <c r="A19" s="6">
        <v>14</v>
      </c>
      <c r="B19" s="3" t="s">
        <v>93</v>
      </c>
      <c r="C19" s="74" t="s">
        <v>238</v>
      </c>
      <c r="D19" s="75"/>
    </row>
    <row r="20" spans="1:4" s="30" customFormat="1" ht="60" customHeight="1" x14ac:dyDescent="0.3">
      <c r="A20" s="24">
        <v>15</v>
      </c>
      <c r="B20" s="25" t="s">
        <v>94</v>
      </c>
      <c r="C20" s="64" t="s">
        <v>257</v>
      </c>
      <c r="D20" s="65"/>
    </row>
    <row r="21" spans="1:4" s="2" customFormat="1" ht="14.4" x14ac:dyDescent="0.3">
      <c r="A21" s="6">
        <v>16</v>
      </c>
      <c r="B21" s="3" t="s">
        <v>95</v>
      </c>
      <c r="C21" s="68">
        <v>0</v>
      </c>
      <c r="D21" s="69"/>
    </row>
    <row r="22" spans="1:4" s="30" customFormat="1" ht="90.6" customHeight="1" x14ac:dyDescent="0.3">
      <c r="A22" s="24">
        <v>17</v>
      </c>
      <c r="B22" s="25" t="s">
        <v>7</v>
      </c>
      <c r="C22" s="64" t="s">
        <v>240</v>
      </c>
      <c r="D22" s="65"/>
    </row>
    <row r="23" spans="1:4" s="2" customFormat="1" ht="14.4" x14ac:dyDescent="0.3">
      <c r="A23" s="6">
        <v>18</v>
      </c>
      <c r="B23" s="3" t="s">
        <v>96</v>
      </c>
      <c r="C23" s="80">
        <v>0</v>
      </c>
      <c r="D23" s="81"/>
    </row>
    <row r="24" spans="1:4" s="2" customFormat="1" ht="14.4" x14ac:dyDescent="0.3">
      <c r="A24" s="6">
        <v>19</v>
      </c>
      <c r="B24" s="3" t="s">
        <v>97</v>
      </c>
      <c r="C24" s="80">
        <v>3567794.52</v>
      </c>
      <c r="D24" s="81"/>
    </row>
    <row r="25" spans="1:4" s="2" customFormat="1" ht="14.4" x14ac:dyDescent="0.3">
      <c r="A25" s="6">
        <v>20</v>
      </c>
      <c r="B25" s="3" t="s">
        <v>107</v>
      </c>
      <c r="C25" s="68">
        <v>0</v>
      </c>
      <c r="D25" s="69"/>
    </row>
    <row r="26" spans="1:4" s="2" customFormat="1" ht="14.4" x14ac:dyDescent="0.3">
      <c r="A26" s="6">
        <v>21</v>
      </c>
      <c r="B26" s="7" t="s">
        <v>8</v>
      </c>
      <c r="C26" s="66" t="s">
        <v>263</v>
      </c>
      <c r="D26" s="67"/>
    </row>
    <row r="27" spans="1:4" s="2" customFormat="1" ht="14.4" x14ac:dyDescent="0.3">
      <c r="A27" s="6">
        <v>22</v>
      </c>
      <c r="B27" s="3" t="s">
        <v>98</v>
      </c>
      <c r="C27" s="68">
        <f>5328812.85+5328812.85</f>
        <v>10657625.699999999</v>
      </c>
      <c r="D27" s="69"/>
    </row>
    <row r="28" spans="1:4" s="2" customFormat="1" ht="14.4" x14ac:dyDescent="0.3">
      <c r="A28" s="6">
        <v>23</v>
      </c>
      <c r="B28" s="3" t="s">
        <v>99</v>
      </c>
      <c r="C28" s="68">
        <f>1589877.1+1622733.01</f>
        <v>3212610.1100000003</v>
      </c>
      <c r="D28" s="69"/>
    </row>
    <row r="29" spans="1:4" s="2" customFormat="1" ht="14.4" x14ac:dyDescent="0.3">
      <c r="A29" s="6">
        <v>24</v>
      </c>
      <c r="B29" s="3" t="s">
        <v>100</v>
      </c>
      <c r="C29" s="47"/>
      <c r="D29" s="48"/>
    </row>
    <row r="30" spans="1:4" s="2" customFormat="1" ht="15.6" customHeight="1" x14ac:dyDescent="0.25">
      <c r="A30" s="6">
        <v>25</v>
      </c>
      <c r="B30" s="3" t="s">
        <v>101</v>
      </c>
      <c r="C30" s="70">
        <f>47252577+43995000+2733680+12595000</f>
        <v>106576257</v>
      </c>
      <c r="D30" s="71"/>
    </row>
    <row r="31" spans="1:4" s="2" customFormat="1" ht="14.4" x14ac:dyDescent="0.3">
      <c r="A31" s="6">
        <v>26</v>
      </c>
      <c r="B31" s="3" t="s">
        <v>106</v>
      </c>
      <c r="C31" s="47"/>
      <c r="D31" s="49">
        <v>0</v>
      </c>
    </row>
    <row r="32" spans="1:4" s="2" customFormat="1" ht="15.6" customHeight="1" x14ac:dyDescent="0.25">
      <c r="A32" s="6">
        <v>27</v>
      </c>
      <c r="B32" s="3" t="s">
        <v>102</v>
      </c>
      <c r="C32" s="72">
        <f>C30-C27</f>
        <v>95918631.299999997</v>
      </c>
      <c r="D32" s="73"/>
    </row>
    <row r="33" spans="1:6" s="2" customFormat="1" ht="14.4" x14ac:dyDescent="0.3">
      <c r="A33" s="6">
        <v>28</v>
      </c>
      <c r="B33" s="3" t="s">
        <v>103</v>
      </c>
      <c r="C33" s="47"/>
      <c r="D33" s="48"/>
    </row>
    <row r="34" spans="1:6" s="2" customFormat="1" ht="14.4" x14ac:dyDescent="0.3">
      <c r="A34" s="6">
        <v>29</v>
      </c>
      <c r="B34" s="3" t="s">
        <v>104</v>
      </c>
      <c r="C34" s="47"/>
      <c r="D34" s="48"/>
    </row>
    <row r="35" spans="1:6" s="2" customFormat="1" ht="15.6" customHeight="1" x14ac:dyDescent="0.3">
      <c r="A35" s="6">
        <v>30</v>
      </c>
      <c r="B35" s="3" t="s">
        <v>105</v>
      </c>
      <c r="C35" s="47" t="s">
        <v>21</v>
      </c>
      <c r="D35" s="5"/>
    </row>
    <row r="36" spans="1:6" s="2" customFormat="1" ht="14.4" x14ac:dyDescent="0.3">
      <c r="A36" s="6">
        <v>31</v>
      </c>
      <c r="B36" s="4" t="s">
        <v>40</v>
      </c>
      <c r="C36" s="47"/>
      <c r="D36" s="48"/>
    </row>
    <row r="37" spans="1:6" s="2" customFormat="1" ht="14.4" x14ac:dyDescent="0.3">
      <c r="A37" s="6">
        <v>32</v>
      </c>
      <c r="B37" s="4" t="s">
        <v>9</v>
      </c>
      <c r="C37" s="47"/>
      <c r="D37" s="48"/>
    </row>
    <row r="38" spans="1:6" s="2" customFormat="1" ht="31.8" customHeight="1" x14ac:dyDescent="0.3">
      <c r="A38" s="6">
        <v>33</v>
      </c>
      <c r="B38" s="4" t="s">
        <v>10</v>
      </c>
      <c r="C38" s="62" t="s">
        <v>234</v>
      </c>
      <c r="D38" s="63"/>
    </row>
    <row r="39" spans="1:6" s="2" customFormat="1" ht="78.599999999999994" customHeight="1" x14ac:dyDescent="0.3">
      <c r="A39" s="6"/>
      <c r="B39" s="4"/>
      <c r="C39" s="62" t="s">
        <v>174</v>
      </c>
      <c r="D39" s="63"/>
    </row>
    <row r="40" spans="1:6" s="40" customFormat="1" ht="40.799999999999997" customHeight="1" x14ac:dyDescent="0.3">
      <c r="A40" s="24">
        <v>34</v>
      </c>
      <c r="B40" s="39" t="s">
        <v>74</v>
      </c>
      <c r="C40" s="64" t="s">
        <v>175</v>
      </c>
      <c r="D40" s="65"/>
    </row>
    <row r="41" spans="1:6" x14ac:dyDescent="0.25">
      <c r="A41" s="18" t="s">
        <v>15</v>
      </c>
      <c r="E41" s="19"/>
      <c r="F41" s="19"/>
    </row>
    <row r="42" spans="1:6" x14ac:dyDescent="0.25">
      <c r="A42" s="19"/>
      <c r="B42" s="19" t="s">
        <v>235</v>
      </c>
      <c r="C42" s="19"/>
      <c r="D42" s="19"/>
      <c r="E42" s="19"/>
      <c r="F42" s="19"/>
    </row>
    <row r="43" spans="1:6" x14ac:dyDescent="0.25">
      <c r="B43" s="19" t="s">
        <v>46</v>
      </c>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13</v>
      </c>
    </row>
    <row r="51" spans="2:4" ht="15.6" x14ac:dyDescent="0.3">
      <c r="B51" s="10" t="s">
        <v>14</v>
      </c>
    </row>
    <row r="52" spans="2:4" s="2" customFormat="1" x14ac:dyDescent="0.25">
      <c r="D52" s="1"/>
    </row>
    <row r="53" spans="2:4" s="2" customFormat="1" x14ac:dyDescent="0.25">
      <c r="D53" s="1"/>
    </row>
    <row r="54" spans="2:4" s="2" customFormat="1" x14ac:dyDescent="0.25">
      <c r="D54"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0000" scale="80" orientation="portrait" r:id="rId1"/>
  <headerFooter>
    <oddHeader>&amp;RAnnex "A"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60"/>
  <sheetViews>
    <sheetView showGridLines="0" topLeftCell="A25" zoomScaleNormal="100" workbookViewId="0">
      <selection activeCell="C28" sqref="C28:D28"/>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5" spans="1:4" ht="27.6" x14ac:dyDescent="0.25">
      <c r="A5" s="29" t="s">
        <v>81</v>
      </c>
      <c r="B5" s="8" t="s">
        <v>1</v>
      </c>
      <c r="C5" s="83" t="s">
        <v>65</v>
      </c>
      <c r="D5" s="84"/>
    </row>
    <row r="6" spans="1:4" s="2" customFormat="1" ht="14.4" x14ac:dyDescent="0.3">
      <c r="A6" s="6">
        <v>1</v>
      </c>
      <c r="B6" s="3" t="s">
        <v>80</v>
      </c>
      <c r="C6" s="45" t="s">
        <v>83</v>
      </c>
      <c r="D6" s="46"/>
    </row>
    <row r="7" spans="1:4" s="2" customFormat="1" ht="14.4" x14ac:dyDescent="0.3">
      <c r="A7" s="6">
        <v>2</v>
      </c>
      <c r="B7" s="3" t="s">
        <v>84</v>
      </c>
      <c r="C7" s="58" t="s">
        <v>266</v>
      </c>
      <c r="D7" s="56"/>
    </row>
    <row r="8" spans="1:4" s="2" customFormat="1" ht="14.4" x14ac:dyDescent="0.3">
      <c r="A8" s="6">
        <v>3</v>
      </c>
      <c r="B8" s="3" t="s">
        <v>86</v>
      </c>
      <c r="C8" s="32" t="s">
        <v>87</v>
      </c>
      <c r="D8" s="33"/>
    </row>
    <row r="9" spans="1:4" s="2" customFormat="1" ht="14.4" x14ac:dyDescent="0.3">
      <c r="A9" s="6">
        <v>4</v>
      </c>
      <c r="B9" s="3" t="s">
        <v>88</v>
      </c>
      <c r="C9" s="32" t="s">
        <v>153</v>
      </c>
      <c r="D9" s="33"/>
    </row>
    <row r="10" spans="1:4" s="2" customFormat="1" ht="14.4" x14ac:dyDescent="0.3">
      <c r="A10" s="6">
        <v>5</v>
      </c>
      <c r="B10" s="3" t="s">
        <v>89</v>
      </c>
      <c r="C10" s="74" t="s">
        <v>154</v>
      </c>
      <c r="D10" s="75"/>
    </row>
    <row r="11" spans="1:4" s="2" customFormat="1" ht="14.4" x14ac:dyDescent="0.3">
      <c r="A11" s="6">
        <v>6</v>
      </c>
      <c r="B11" s="3" t="s">
        <v>2</v>
      </c>
      <c r="C11" s="74" t="s">
        <v>57</v>
      </c>
      <c r="D11" s="75"/>
    </row>
    <row r="12" spans="1:4" s="2" customFormat="1" ht="14.4" x14ac:dyDescent="0.3">
      <c r="A12" s="6">
        <v>7</v>
      </c>
      <c r="B12" s="3" t="s">
        <v>3</v>
      </c>
      <c r="C12" s="74" t="s">
        <v>56</v>
      </c>
      <c r="D12" s="75"/>
    </row>
    <row r="13" spans="1:4" s="2" customFormat="1" ht="14.4" x14ac:dyDescent="0.3">
      <c r="A13" s="6">
        <v>8</v>
      </c>
      <c r="B13" s="3" t="s">
        <v>4</v>
      </c>
      <c r="C13" s="35" t="s">
        <v>151</v>
      </c>
      <c r="D13" s="33"/>
    </row>
    <row r="14" spans="1:4" s="2" customFormat="1" ht="14.4" x14ac:dyDescent="0.3">
      <c r="A14" s="6">
        <v>9</v>
      </c>
      <c r="B14" s="3" t="s">
        <v>90</v>
      </c>
      <c r="C14" s="76" t="s">
        <v>220</v>
      </c>
      <c r="D14" s="77"/>
    </row>
    <row r="15" spans="1:4" s="2" customFormat="1" ht="14.4" x14ac:dyDescent="0.3">
      <c r="A15" s="6">
        <v>10</v>
      </c>
      <c r="B15" s="3" t="s">
        <v>5</v>
      </c>
      <c r="C15" s="87" t="s">
        <v>68</v>
      </c>
      <c r="D15" s="88"/>
    </row>
    <row r="16" spans="1:4" s="2" customFormat="1" ht="14.4" x14ac:dyDescent="0.3">
      <c r="A16" s="6">
        <v>11</v>
      </c>
      <c r="B16" s="3" t="s">
        <v>91</v>
      </c>
      <c r="C16" s="32" t="s">
        <v>108</v>
      </c>
      <c r="D16" s="33"/>
    </row>
    <row r="17" spans="1:4" s="30" customFormat="1" ht="44.4" customHeight="1" x14ac:dyDescent="0.3">
      <c r="A17" s="24">
        <v>12</v>
      </c>
      <c r="B17" s="25" t="s">
        <v>6</v>
      </c>
      <c r="C17" s="64" t="s">
        <v>161</v>
      </c>
      <c r="D17" s="65"/>
    </row>
    <row r="18" spans="1:4" s="2" customFormat="1" ht="62.4" customHeight="1" x14ac:dyDescent="0.3">
      <c r="A18" s="6">
        <v>13</v>
      </c>
      <c r="B18" s="3" t="s">
        <v>92</v>
      </c>
      <c r="C18" s="62" t="s">
        <v>207</v>
      </c>
      <c r="D18" s="63"/>
    </row>
    <row r="19" spans="1:4" s="2" customFormat="1" ht="14.4" x14ac:dyDescent="0.3">
      <c r="A19" s="6">
        <v>14</v>
      </c>
      <c r="B19" s="3" t="s">
        <v>93</v>
      </c>
      <c r="C19" s="74" t="s">
        <v>19</v>
      </c>
      <c r="D19" s="75"/>
    </row>
    <row r="20" spans="1:4" s="30" customFormat="1" ht="40.200000000000003" customHeight="1" x14ac:dyDescent="0.3">
      <c r="A20" s="24">
        <v>15</v>
      </c>
      <c r="B20" s="25" t="s">
        <v>94</v>
      </c>
      <c r="C20" s="64" t="s">
        <v>257</v>
      </c>
      <c r="D20" s="65"/>
    </row>
    <row r="21" spans="1:4" s="2" customFormat="1" ht="14.4" x14ac:dyDescent="0.3">
      <c r="A21" s="6">
        <v>16</v>
      </c>
      <c r="B21" s="3" t="s">
        <v>95</v>
      </c>
      <c r="C21" s="93">
        <v>0</v>
      </c>
      <c r="D21" s="94"/>
    </row>
    <row r="22" spans="1:4" s="30" customFormat="1" ht="90.6" customHeight="1" x14ac:dyDescent="0.3">
      <c r="A22" s="24">
        <v>17</v>
      </c>
      <c r="B22" s="25" t="s">
        <v>7</v>
      </c>
      <c r="C22" s="64" t="s">
        <v>122</v>
      </c>
      <c r="D22" s="65"/>
    </row>
    <row r="23" spans="1:4" s="2" customFormat="1" ht="14.4" x14ac:dyDescent="0.3">
      <c r="A23" s="6">
        <v>18</v>
      </c>
      <c r="B23" s="3" t="s">
        <v>96</v>
      </c>
      <c r="C23" s="80">
        <v>10128320</v>
      </c>
      <c r="D23" s="81"/>
    </row>
    <row r="24" spans="1:4" s="2" customFormat="1" ht="14.4" x14ac:dyDescent="0.3">
      <c r="A24" s="6">
        <v>19</v>
      </c>
      <c r="B24" s="3" t="s">
        <v>97</v>
      </c>
      <c r="C24" s="80">
        <v>1101253.6200000001</v>
      </c>
      <c r="D24" s="81"/>
    </row>
    <row r="25" spans="1:4" s="2" customFormat="1" ht="14.4" x14ac:dyDescent="0.3">
      <c r="A25" s="6">
        <v>20</v>
      </c>
      <c r="B25" s="3" t="s">
        <v>107</v>
      </c>
      <c r="C25" s="32"/>
      <c r="D25" s="33"/>
    </row>
    <row r="26" spans="1:4" s="2" customFormat="1" ht="14.4" x14ac:dyDescent="0.3">
      <c r="A26" s="6">
        <v>21</v>
      </c>
      <c r="B26" s="7" t="s">
        <v>8</v>
      </c>
      <c r="C26" s="66" t="s">
        <v>188</v>
      </c>
      <c r="D26" s="67"/>
    </row>
    <row r="27" spans="1:4" s="2" customFormat="1" ht="14.4" x14ac:dyDescent="0.3">
      <c r="A27" s="6">
        <v>22</v>
      </c>
      <c r="B27" s="3" t="s">
        <v>98</v>
      </c>
      <c r="C27" s="68">
        <f>25320800+2532080+2532080+2532080+2532080+2532080</f>
        <v>37981200</v>
      </c>
      <c r="D27" s="69"/>
    </row>
    <row r="28" spans="1:4" s="2" customFormat="1" ht="14.4" x14ac:dyDescent="0.3">
      <c r="A28" s="6">
        <v>23</v>
      </c>
      <c r="B28" s="3" t="s">
        <v>99</v>
      </c>
      <c r="C28" s="68">
        <f>4996991.02+347207.14+315920.34+351371.12+287235+248906.93</f>
        <v>6547631.5499999989</v>
      </c>
      <c r="D28" s="69"/>
    </row>
    <row r="29" spans="1:4" s="2" customFormat="1" ht="14.4" x14ac:dyDescent="0.3">
      <c r="A29" s="6">
        <v>24</v>
      </c>
      <c r="B29" s="3" t="s">
        <v>100</v>
      </c>
      <c r="C29" s="32"/>
      <c r="D29" s="33"/>
    </row>
    <row r="30" spans="1:4" s="2" customFormat="1" ht="15.6" customHeight="1" x14ac:dyDescent="0.25">
      <c r="A30" s="6">
        <v>25</v>
      </c>
      <c r="B30" s="3" t="s">
        <v>101</v>
      </c>
      <c r="C30" s="70">
        <v>50641600</v>
      </c>
      <c r="D30" s="71"/>
    </row>
    <row r="31" spans="1:4" s="2" customFormat="1" ht="14.4" x14ac:dyDescent="0.3">
      <c r="A31" s="6">
        <v>26</v>
      </c>
      <c r="B31" s="3" t="s">
        <v>106</v>
      </c>
      <c r="C31" s="32"/>
      <c r="D31" s="17">
        <v>0</v>
      </c>
    </row>
    <row r="32" spans="1:4" s="2" customFormat="1" ht="15.6" customHeight="1" x14ac:dyDescent="0.25">
      <c r="A32" s="6">
        <v>27</v>
      </c>
      <c r="B32" s="3" t="s">
        <v>102</v>
      </c>
      <c r="C32" s="72">
        <f>C30-C27</f>
        <v>12660400</v>
      </c>
      <c r="D32" s="73"/>
    </row>
    <row r="33" spans="1:6" s="2" customFormat="1" ht="14.4" x14ac:dyDescent="0.3">
      <c r="A33" s="6">
        <v>28</v>
      </c>
      <c r="B33" s="3" t="s">
        <v>103</v>
      </c>
      <c r="C33" s="32"/>
      <c r="D33" s="33"/>
    </row>
    <row r="34" spans="1:6" s="2" customFormat="1" ht="14.4" x14ac:dyDescent="0.3">
      <c r="A34" s="6">
        <v>29</v>
      </c>
      <c r="B34" s="3" t="s">
        <v>104</v>
      </c>
      <c r="C34" s="32"/>
      <c r="D34" s="33"/>
    </row>
    <row r="35" spans="1:6" s="2" customFormat="1" ht="15.6" customHeight="1" x14ac:dyDescent="0.3">
      <c r="A35" s="6">
        <v>30</v>
      </c>
      <c r="B35" s="3" t="s">
        <v>105</v>
      </c>
      <c r="C35" s="32" t="s">
        <v>21</v>
      </c>
      <c r="D35" s="5"/>
    </row>
    <row r="36" spans="1:6" s="2" customFormat="1" ht="14.4" x14ac:dyDescent="0.3">
      <c r="A36" s="6">
        <v>31</v>
      </c>
      <c r="B36" s="4" t="s">
        <v>40</v>
      </c>
      <c r="C36" s="32"/>
      <c r="D36" s="33"/>
    </row>
    <row r="37" spans="1:6" s="2" customFormat="1" ht="14.4" x14ac:dyDescent="0.3">
      <c r="A37" s="6">
        <v>32</v>
      </c>
      <c r="B37" s="4" t="s">
        <v>9</v>
      </c>
      <c r="C37" s="32"/>
      <c r="D37" s="33"/>
    </row>
    <row r="38" spans="1:6" s="2" customFormat="1" ht="31.8" customHeight="1" x14ac:dyDescent="0.3">
      <c r="A38" s="6">
        <v>33</v>
      </c>
      <c r="B38" s="4" t="s">
        <v>10</v>
      </c>
      <c r="C38" s="62" t="s">
        <v>168</v>
      </c>
      <c r="D38" s="63"/>
    </row>
    <row r="39" spans="1:6" s="2" customFormat="1" ht="78.599999999999994" customHeight="1" x14ac:dyDescent="0.3">
      <c r="A39" s="6"/>
      <c r="B39" s="4"/>
      <c r="C39" s="62" t="s">
        <v>147</v>
      </c>
      <c r="D39" s="63"/>
    </row>
    <row r="40" spans="1:6" s="40" customFormat="1" ht="62.4" customHeight="1" x14ac:dyDescent="0.3">
      <c r="A40" s="24">
        <v>34</v>
      </c>
      <c r="B40" s="39" t="s">
        <v>74</v>
      </c>
      <c r="C40" s="64" t="s">
        <v>134</v>
      </c>
      <c r="D40" s="65"/>
    </row>
    <row r="41" spans="1:6" x14ac:dyDescent="0.25">
      <c r="A41" s="18" t="s">
        <v>15</v>
      </c>
      <c r="E41" s="19"/>
      <c r="F41" s="19"/>
    </row>
    <row r="42" spans="1:6" x14ac:dyDescent="0.25">
      <c r="A42" s="19"/>
      <c r="B42" s="19" t="s">
        <v>235</v>
      </c>
      <c r="C42" s="19"/>
      <c r="D42" s="19"/>
      <c r="E42" s="19"/>
      <c r="F42" s="19"/>
    </row>
    <row r="43" spans="1:6" x14ac:dyDescent="0.25">
      <c r="B43" s="19" t="s">
        <v>46</v>
      </c>
      <c r="C43" s="19"/>
      <c r="D43" s="19"/>
      <c r="E43" s="19"/>
      <c r="F43" s="19"/>
    </row>
    <row r="44" spans="1:6" x14ac:dyDescent="0.25">
      <c r="B44" s="43"/>
      <c r="C44" s="19"/>
      <c r="D44" s="19"/>
      <c r="E44" s="19"/>
      <c r="F44" s="19"/>
    </row>
    <row r="45" spans="1:6" ht="15.6" x14ac:dyDescent="0.3">
      <c r="A45" s="20"/>
      <c r="B45" s="19"/>
      <c r="C45" s="22"/>
      <c r="D45" s="21"/>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13</v>
      </c>
    </row>
    <row r="53" spans="2:4" ht="15.6" x14ac:dyDescent="0.3">
      <c r="B53" s="10" t="s">
        <v>14</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40:D40"/>
    <mergeCell ref="C21:D21"/>
    <mergeCell ref="C22:D22"/>
    <mergeCell ref="C23:D23"/>
    <mergeCell ref="C24:D24"/>
    <mergeCell ref="C26:D26"/>
    <mergeCell ref="C27:D27"/>
    <mergeCell ref="C28:D28"/>
    <mergeCell ref="C30:D30"/>
    <mergeCell ref="C32:D32"/>
    <mergeCell ref="C38:D38"/>
    <mergeCell ref="C39:D39"/>
    <mergeCell ref="C20:D20"/>
    <mergeCell ref="A1:D1"/>
    <mergeCell ref="A2:D2"/>
    <mergeCell ref="A3:D3"/>
    <mergeCell ref="C5:D5"/>
    <mergeCell ref="C10:D10"/>
    <mergeCell ref="C11:D11"/>
    <mergeCell ref="C18:D18"/>
    <mergeCell ref="C12:D12"/>
    <mergeCell ref="C14:D14"/>
    <mergeCell ref="C15:D15"/>
    <mergeCell ref="C17:D17"/>
    <mergeCell ref="C19:D19"/>
  </mergeCells>
  <printOptions horizontalCentered="1"/>
  <pageMargins left="0.23622047244094491" right="0.23622047244094491" top="0.74803149606299213" bottom="0.74803149606299213" header="0.31496062992125984" footer="0.31496062992125984"/>
  <pageSetup paperSize="10000" scale="77" orientation="portrait" r:id="rId1"/>
  <headerFooter>
    <oddHeader>&amp;RAnnex "A"</oddHeader>
  </headerFooter>
  <rowBreaks count="1" manualBreakCount="1">
    <brk id="53"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60"/>
  <sheetViews>
    <sheetView showGridLines="0" topLeftCell="A19" zoomScaleNormal="100" workbookViewId="0">
      <selection activeCell="C32" sqref="C32:D32"/>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4" spans="1:4" ht="27.6" x14ac:dyDescent="0.25">
      <c r="A4" s="29" t="s">
        <v>81</v>
      </c>
      <c r="B4" s="8" t="s">
        <v>1</v>
      </c>
      <c r="C4" s="83" t="s">
        <v>64</v>
      </c>
      <c r="D4" s="84"/>
    </row>
    <row r="5" spans="1:4" s="2" customFormat="1" ht="14.4" x14ac:dyDescent="0.3">
      <c r="A5" s="6">
        <v>1</v>
      </c>
      <c r="B5" s="3" t="s">
        <v>80</v>
      </c>
      <c r="C5" s="45" t="s">
        <v>83</v>
      </c>
      <c r="D5" s="46"/>
    </row>
    <row r="6" spans="1:4" s="2" customFormat="1" ht="14.4" x14ac:dyDescent="0.3">
      <c r="A6" s="6">
        <v>2</v>
      </c>
      <c r="B6" s="3" t="s">
        <v>84</v>
      </c>
      <c r="C6" s="58" t="s">
        <v>266</v>
      </c>
      <c r="D6" s="56"/>
    </row>
    <row r="7" spans="1:4" s="2" customFormat="1" ht="14.4" x14ac:dyDescent="0.3">
      <c r="A7" s="6">
        <v>3</v>
      </c>
      <c r="B7" s="3" t="s">
        <v>86</v>
      </c>
      <c r="C7" s="32" t="s">
        <v>87</v>
      </c>
      <c r="D7" s="33"/>
    </row>
    <row r="8" spans="1:4" s="2" customFormat="1" ht="14.4" x14ac:dyDescent="0.3">
      <c r="A8" s="6">
        <v>4</v>
      </c>
      <c r="B8" s="3" t="s">
        <v>88</v>
      </c>
      <c r="C8" s="32" t="s">
        <v>153</v>
      </c>
      <c r="D8" s="33"/>
    </row>
    <row r="9" spans="1:4" s="2" customFormat="1" ht="14.4" x14ac:dyDescent="0.3">
      <c r="A9" s="6">
        <v>5</v>
      </c>
      <c r="B9" s="3" t="s">
        <v>89</v>
      </c>
      <c r="C9" s="74" t="s">
        <v>154</v>
      </c>
      <c r="D9" s="75"/>
    </row>
    <row r="10" spans="1:4" s="2" customFormat="1" ht="14.4" x14ac:dyDescent="0.3">
      <c r="A10" s="6">
        <v>6</v>
      </c>
      <c r="B10" s="3" t="s">
        <v>2</v>
      </c>
      <c r="C10" s="74" t="s">
        <v>57</v>
      </c>
      <c r="D10" s="75"/>
    </row>
    <row r="11" spans="1:4" s="2" customFormat="1" ht="14.4" x14ac:dyDescent="0.3">
      <c r="A11" s="6">
        <v>7</v>
      </c>
      <c r="B11" s="3" t="s">
        <v>3</v>
      </c>
      <c r="C11" s="74" t="s">
        <v>56</v>
      </c>
      <c r="D11" s="75"/>
    </row>
    <row r="12" spans="1:4" s="2" customFormat="1" ht="14.4" x14ac:dyDescent="0.3">
      <c r="A12" s="6">
        <v>8</v>
      </c>
      <c r="B12" s="3" t="s">
        <v>4</v>
      </c>
      <c r="C12" s="35" t="s">
        <v>151</v>
      </c>
      <c r="D12" s="33"/>
    </row>
    <row r="13" spans="1:4" s="2" customFormat="1" ht="14.4" x14ac:dyDescent="0.3">
      <c r="A13" s="6">
        <v>9</v>
      </c>
      <c r="B13" s="3" t="s">
        <v>90</v>
      </c>
      <c r="C13" s="76" t="s">
        <v>219</v>
      </c>
      <c r="D13" s="77"/>
    </row>
    <row r="14" spans="1:4" s="2" customFormat="1" ht="14.4" x14ac:dyDescent="0.3">
      <c r="A14" s="6">
        <v>10</v>
      </c>
      <c r="B14" s="3" t="s">
        <v>5</v>
      </c>
      <c r="C14" s="87" t="s">
        <v>66</v>
      </c>
      <c r="D14" s="88"/>
    </row>
    <row r="15" spans="1:4" s="2" customFormat="1" ht="14.4" x14ac:dyDescent="0.3">
      <c r="A15" s="6">
        <v>11</v>
      </c>
      <c r="B15" s="3" t="s">
        <v>91</v>
      </c>
      <c r="C15" s="32" t="s">
        <v>108</v>
      </c>
      <c r="D15" s="33"/>
    </row>
    <row r="16" spans="1:4" s="30" customFormat="1" ht="44.4" customHeight="1" x14ac:dyDescent="0.3">
      <c r="A16" s="24">
        <v>12</v>
      </c>
      <c r="B16" s="25" t="s">
        <v>6</v>
      </c>
      <c r="C16" s="64" t="s">
        <v>160</v>
      </c>
      <c r="D16" s="65"/>
    </row>
    <row r="17" spans="1:4" s="2" customFormat="1" ht="57.6" customHeight="1" x14ac:dyDescent="0.3">
      <c r="A17" s="6">
        <v>13</v>
      </c>
      <c r="B17" s="3" t="s">
        <v>92</v>
      </c>
      <c r="C17" s="62" t="s">
        <v>207</v>
      </c>
      <c r="D17" s="63"/>
    </row>
    <row r="18" spans="1:4" s="2" customFormat="1" ht="14.4" customHeight="1" x14ac:dyDescent="0.3">
      <c r="A18" s="6">
        <v>14</v>
      </c>
      <c r="B18" s="3" t="s">
        <v>93</v>
      </c>
      <c r="C18" s="74" t="s">
        <v>132</v>
      </c>
      <c r="D18" s="75"/>
    </row>
    <row r="19" spans="1:4" s="30" customFormat="1" ht="41.4" customHeight="1" x14ac:dyDescent="0.3">
      <c r="A19" s="24">
        <v>15</v>
      </c>
      <c r="B19" s="25" t="s">
        <v>94</v>
      </c>
      <c r="C19" s="64" t="s">
        <v>257</v>
      </c>
      <c r="D19" s="65"/>
    </row>
    <row r="20" spans="1:4" s="2" customFormat="1" ht="14.4" x14ac:dyDescent="0.3">
      <c r="A20" s="6">
        <v>16</v>
      </c>
      <c r="B20" s="3" t="s">
        <v>95</v>
      </c>
      <c r="C20" s="66" t="s">
        <v>133</v>
      </c>
      <c r="D20" s="67"/>
    </row>
    <row r="21" spans="1:4" s="30" customFormat="1" ht="90.6" customHeight="1" x14ac:dyDescent="0.3">
      <c r="A21" s="24">
        <v>17</v>
      </c>
      <c r="B21" s="25" t="s">
        <v>7</v>
      </c>
      <c r="C21" s="64" t="s">
        <v>137</v>
      </c>
      <c r="D21" s="65"/>
    </row>
    <row r="22" spans="1:4" s="2" customFormat="1" ht="14.4" x14ac:dyDescent="0.3">
      <c r="A22" s="6">
        <v>18</v>
      </c>
      <c r="B22" s="3" t="s">
        <v>96</v>
      </c>
      <c r="C22" s="80">
        <v>10611449.720000001</v>
      </c>
      <c r="D22" s="81"/>
    </row>
    <row r="23" spans="1:4" s="2" customFormat="1" ht="14.4" x14ac:dyDescent="0.3">
      <c r="A23" s="6">
        <v>19</v>
      </c>
      <c r="B23" s="3" t="s">
        <v>97</v>
      </c>
      <c r="C23" s="80">
        <v>4230261.6900000004</v>
      </c>
      <c r="D23" s="81"/>
    </row>
    <row r="24" spans="1:4" s="2" customFormat="1" ht="14.4" x14ac:dyDescent="0.3">
      <c r="A24" s="6">
        <v>20</v>
      </c>
      <c r="B24" s="3" t="s">
        <v>107</v>
      </c>
      <c r="C24" s="32"/>
      <c r="D24" s="33"/>
    </row>
    <row r="25" spans="1:4" s="2" customFormat="1" ht="14.4" x14ac:dyDescent="0.3">
      <c r="A25" s="6">
        <v>21</v>
      </c>
      <c r="B25" s="7" t="s">
        <v>8</v>
      </c>
      <c r="C25" s="95" t="s">
        <v>195</v>
      </c>
      <c r="D25" s="81"/>
    </row>
    <row r="26" spans="1:4" s="2" customFormat="1" ht="14.4" x14ac:dyDescent="0.3">
      <c r="A26" s="6"/>
      <c r="B26" s="7"/>
      <c r="C26" s="95" t="s">
        <v>196</v>
      </c>
      <c r="D26" s="81"/>
    </row>
    <row r="27" spans="1:4" s="2" customFormat="1" ht="14.4" x14ac:dyDescent="0.3">
      <c r="A27" s="6">
        <v>22</v>
      </c>
      <c r="B27" s="3" t="s">
        <v>98</v>
      </c>
      <c r="C27" s="68">
        <f>15759551.34+2652862.43+2652862.43+2652862.43+2652862.43+2652862.43</f>
        <v>29023863.489999998</v>
      </c>
      <c r="D27" s="69"/>
    </row>
    <row r="28" spans="1:4" s="2" customFormat="1" ht="14.4" x14ac:dyDescent="0.3">
      <c r="A28" s="6">
        <v>23</v>
      </c>
      <c r="B28" s="3" t="s">
        <v>99</v>
      </c>
      <c r="C28" s="68">
        <f>10163631.93+1103300.04+1066523.38+1283426.64+1173510.05+1130046.71</f>
        <v>15920438.75</v>
      </c>
      <c r="D28" s="69"/>
    </row>
    <row r="29" spans="1:4" s="2" customFormat="1" ht="14.4" x14ac:dyDescent="0.3">
      <c r="A29" s="6">
        <v>24</v>
      </c>
      <c r="B29" s="3" t="s">
        <v>100</v>
      </c>
      <c r="C29" s="32"/>
      <c r="D29" s="33"/>
    </row>
    <row r="30" spans="1:4" s="2" customFormat="1" ht="15.6" customHeight="1" x14ac:dyDescent="0.25">
      <c r="A30" s="6">
        <v>25</v>
      </c>
      <c r="B30" s="3" t="s">
        <v>101</v>
      </c>
      <c r="C30" s="70">
        <v>95345424.099999979</v>
      </c>
      <c r="D30" s="71"/>
    </row>
    <row r="31" spans="1:4" s="2" customFormat="1" ht="14.4" x14ac:dyDescent="0.3">
      <c r="A31" s="6">
        <v>26</v>
      </c>
      <c r="B31" s="3" t="s">
        <v>106</v>
      </c>
      <c r="C31" s="32"/>
      <c r="D31" s="17">
        <v>0</v>
      </c>
    </row>
    <row r="32" spans="1:4" s="2" customFormat="1" ht="15.6" customHeight="1" x14ac:dyDescent="0.25">
      <c r="A32" s="6">
        <v>27</v>
      </c>
      <c r="B32" s="3" t="s">
        <v>102</v>
      </c>
      <c r="C32" s="72">
        <f>C30-C27</f>
        <v>66321560.609999985</v>
      </c>
      <c r="D32" s="73"/>
    </row>
    <row r="33" spans="1:6" s="2" customFormat="1" ht="14.4" x14ac:dyDescent="0.3">
      <c r="A33" s="6">
        <v>28</v>
      </c>
      <c r="B33" s="3" t="s">
        <v>103</v>
      </c>
      <c r="C33" s="32"/>
      <c r="D33" s="33"/>
    </row>
    <row r="34" spans="1:6" s="2" customFormat="1" ht="14.4" x14ac:dyDescent="0.3">
      <c r="A34" s="6">
        <v>29</v>
      </c>
      <c r="B34" s="3" t="s">
        <v>104</v>
      </c>
      <c r="C34" s="32"/>
      <c r="D34" s="33"/>
    </row>
    <row r="35" spans="1:6" s="2" customFormat="1" ht="15.6" customHeight="1" x14ac:dyDescent="0.3">
      <c r="A35" s="6">
        <v>30</v>
      </c>
      <c r="B35" s="3" t="s">
        <v>105</v>
      </c>
      <c r="C35" s="32" t="s">
        <v>21</v>
      </c>
      <c r="D35" s="5"/>
    </row>
    <row r="36" spans="1:6" s="2" customFormat="1" ht="14.4" x14ac:dyDescent="0.3">
      <c r="A36" s="6">
        <v>31</v>
      </c>
      <c r="B36" s="4" t="s">
        <v>40</v>
      </c>
      <c r="C36" s="32"/>
      <c r="D36" s="33"/>
    </row>
    <row r="37" spans="1:6" s="2" customFormat="1" ht="14.4" x14ac:dyDescent="0.3">
      <c r="A37" s="6">
        <v>32</v>
      </c>
      <c r="B37" s="4" t="s">
        <v>9</v>
      </c>
      <c r="C37" s="32"/>
      <c r="D37" s="33"/>
    </row>
    <row r="38" spans="1:6" s="2" customFormat="1" ht="31.8" customHeight="1" x14ac:dyDescent="0.3">
      <c r="A38" s="6">
        <v>33</v>
      </c>
      <c r="B38" s="4" t="s">
        <v>10</v>
      </c>
      <c r="C38" s="62" t="s">
        <v>168</v>
      </c>
      <c r="D38" s="63"/>
    </row>
    <row r="39" spans="1:6" s="2" customFormat="1" ht="78.599999999999994" customHeight="1" x14ac:dyDescent="0.3">
      <c r="A39" s="6"/>
      <c r="B39" s="4"/>
      <c r="C39" s="62" t="s">
        <v>147</v>
      </c>
      <c r="D39" s="63"/>
    </row>
    <row r="40" spans="1:6" s="40" customFormat="1" ht="62.4" customHeight="1" x14ac:dyDescent="0.3">
      <c r="A40" s="24">
        <v>34</v>
      </c>
      <c r="B40" s="39" t="s">
        <v>74</v>
      </c>
      <c r="C40" s="64" t="s">
        <v>134</v>
      </c>
      <c r="D40" s="65"/>
    </row>
    <row r="41" spans="1:6" x14ac:dyDescent="0.25">
      <c r="A41" s="18" t="s">
        <v>15</v>
      </c>
      <c r="E41" s="19"/>
      <c r="F41" s="19"/>
    </row>
    <row r="42" spans="1:6" x14ac:dyDescent="0.25">
      <c r="A42" s="19"/>
      <c r="B42" s="19" t="s">
        <v>235</v>
      </c>
      <c r="C42" s="19"/>
      <c r="D42" s="19"/>
      <c r="E42" s="19"/>
      <c r="F42" s="19"/>
    </row>
    <row r="43" spans="1:6" x14ac:dyDescent="0.25">
      <c r="B43" s="19" t="s">
        <v>46</v>
      </c>
      <c r="C43" s="19"/>
      <c r="D43" s="19"/>
      <c r="E43" s="19"/>
      <c r="F43" s="19"/>
    </row>
    <row r="44" spans="1:6" x14ac:dyDescent="0.25">
      <c r="B44" s="43"/>
      <c r="C44" s="19"/>
      <c r="D44" s="19"/>
      <c r="E44" s="19"/>
      <c r="F44" s="19"/>
    </row>
    <row r="45" spans="1:6" ht="15.6" x14ac:dyDescent="0.3">
      <c r="A45" s="20"/>
      <c r="B45" s="19"/>
      <c r="C45" s="22"/>
      <c r="D45" s="21"/>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13</v>
      </c>
    </row>
    <row r="53" spans="2:4" ht="15.6" x14ac:dyDescent="0.3">
      <c r="B53" s="10" t="s">
        <v>14</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6">
    <mergeCell ref="C40:D40"/>
    <mergeCell ref="C20:D20"/>
    <mergeCell ref="C21:D21"/>
    <mergeCell ref="C22:D22"/>
    <mergeCell ref="C23:D23"/>
    <mergeCell ref="C25:D25"/>
    <mergeCell ref="C27:D27"/>
    <mergeCell ref="C26:D26"/>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0000" scale="75" orientation="portrait" r:id="rId1"/>
  <headerFooter>
    <oddHeader>&amp;RAnnex "A"</oddHeader>
  </headerFooter>
  <rowBreaks count="1" manualBreakCount="1">
    <brk id="55" max="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60"/>
  <sheetViews>
    <sheetView showGridLines="0" topLeftCell="A22" zoomScaleNormal="100" workbookViewId="0">
      <selection activeCell="C32" sqref="C32:D32"/>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4" spans="1:4" ht="27.6" x14ac:dyDescent="0.25">
      <c r="A4" s="29" t="s">
        <v>81</v>
      </c>
      <c r="B4" s="8" t="s">
        <v>1</v>
      </c>
      <c r="C4" s="83" t="s">
        <v>62</v>
      </c>
      <c r="D4" s="84"/>
    </row>
    <row r="5" spans="1:4" s="2" customFormat="1" ht="14.4" x14ac:dyDescent="0.3">
      <c r="A5" s="6">
        <v>1</v>
      </c>
      <c r="B5" s="3" t="s">
        <v>80</v>
      </c>
      <c r="C5" s="45" t="s">
        <v>83</v>
      </c>
      <c r="D5" s="46"/>
    </row>
    <row r="6" spans="1:4" s="2" customFormat="1" ht="14.4" x14ac:dyDescent="0.3">
      <c r="A6" s="6">
        <v>2</v>
      </c>
      <c r="B6" s="3" t="s">
        <v>84</v>
      </c>
      <c r="C6" s="58" t="s">
        <v>266</v>
      </c>
      <c r="D6" s="56"/>
    </row>
    <row r="7" spans="1:4" s="2" customFormat="1" ht="14.4" x14ac:dyDescent="0.3">
      <c r="A7" s="6">
        <v>3</v>
      </c>
      <c r="B7" s="3" t="s">
        <v>86</v>
      </c>
      <c r="C7" s="32" t="s">
        <v>87</v>
      </c>
      <c r="D7" s="33"/>
    </row>
    <row r="8" spans="1:4" s="2" customFormat="1" ht="14.4" x14ac:dyDescent="0.3">
      <c r="A8" s="6">
        <v>4</v>
      </c>
      <c r="B8" s="3" t="s">
        <v>88</v>
      </c>
      <c r="C8" s="32" t="s">
        <v>153</v>
      </c>
      <c r="D8" s="33"/>
    </row>
    <row r="9" spans="1:4" s="2" customFormat="1" ht="14.4" x14ac:dyDescent="0.3">
      <c r="A9" s="6">
        <v>5</v>
      </c>
      <c r="B9" s="3" t="s">
        <v>89</v>
      </c>
      <c r="C9" s="74" t="s">
        <v>154</v>
      </c>
      <c r="D9" s="75"/>
    </row>
    <row r="10" spans="1:4" s="2" customFormat="1" ht="14.4" x14ac:dyDescent="0.3">
      <c r="A10" s="6">
        <v>6</v>
      </c>
      <c r="B10" s="3" t="s">
        <v>2</v>
      </c>
      <c r="C10" s="74" t="s">
        <v>57</v>
      </c>
      <c r="D10" s="75"/>
    </row>
    <row r="11" spans="1:4" s="2" customFormat="1" ht="14.4" x14ac:dyDescent="0.3">
      <c r="A11" s="6">
        <v>7</v>
      </c>
      <c r="B11" s="3" t="s">
        <v>3</v>
      </c>
      <c r="C11" s="74" t="s">
        <v>56</v>
      </c>
      <c r="D11" s="75"/>
    </row>
    <row r="12" spans="1:4" s="2" customFormat="1" ht="14.4" x14ac:dyDescent="0.3">
      <c r="A12" s="6">
        <v>8</v>
      </c>
      <c r="B12" s="3" t="s">
        <v>4</v>
      </c>
      <c r="C12" s="35" t="s">
        <v>151</v>
      </c>
      <c r="D12" s="33"/>
    </row>
    <row r="13" spans="1:4" s="2" customFormat="1" ht="14.4" x14ac:dyDescent="0.3">
      <c r="A13" s="6">
        <v>9</v>
      </c>
      <c r="B13" s="3" t="s">
        <v>90</v>
      </c>
      <c r="C13" s="76" t="s">
        <v>218</v>
      </c>
      <c r="D13" s="77"/>
    </row>
    <row r="14" spans="1:4" s="2" customFormat="1" ht="14.4" x14ac:dyDescent="0.3">
      <c r="A14" s="6">
        <v>10</v>
      </c>
      <c r="B14" s="3" t="s">
        <v>5</v>
      </c>
      <c r="C14" s="87" t="s">
        <v>158</v>
      </c>
      <c r="D14" s="88"/>
    </row>
    <row r="15" spans="1:4" s="2" customFormat="1" ht="14.4" x14ac:dyDescent="0.3">
      <c r="A15" s="6">
        <v>11</v>
      </c>
      <c r="B15" s="3" t="s">
        <v>91</v>
      </c>
      <c r="C15" s="32" t="s">
        <v>108</v>
      </c>
      <c r="D15" s="33"/>
    </row>
    <row r="16" spans="1:4" s="30" customFormat="1" ht="44.4" customHeight="1" x14ac:dyDescent="0.3">
      <c r="A16" s="24">
        <v>12</v>
      </c>
      <c r="B16" s="25" t="s">
        <v>6</v>
      </c>
      <c r="C16" s="64" t="s">
        <v>159</v>
      </c>
      <c r="D16" s="65"/>
    </row>
    <row r="17" spans="1:4" s="2" customFormat="1" ht="67.8" customHeight="1" x14ac:dyDescent="0.3">
      <c r="A17" s="6">
        <v>13</v>
      </c>
      <c r="B17" s="3" t="s">
        <v>92</v>
      </c>
      <c r="C17" s="62" t="s">
        <v>208</v>
      </c>
      <c r="D17" s="63"/>
    </row>
    <row r="18" spans="1:4" s="2" customFormat="1" ht="14.4" x14ac:dyDescent="0.3">
      <c r="A18" s="6">
        <v>14</v>
      </c>
      <c r="B18" s="3" t="s">
        <v>93</v>
      </c>
      <c r="C18" s="74" t="s">
        <v>132</v>
      </c>
      <c r="D18" s="75"/>
    </row>
    <row r="19" spans="1:4" s="30" customFormat="1" ht="106.8" customHeight="1" x14ac:dyDescent="0.3">
      <c r="A19" s="24">
        <v>15</v>
      </c>
      <c r="B19" s="25" t="s">
        <v>94</v>
      </c>
      <c r="C19" s="64" t="s">
        <v>257</v>
      </c>
      <c r="D19" s="65"/>
    </row>
    <row r="20" spans="1:4" s="2" customFormat="1" ht="14.4" x14ac:dyDescent="0.3">
      <c r="A20" s="6">
        <v>16</v>
      </c>
      <c r="B20" s="3" t="s">
        <v>95</v>
      </c>
      <c r="C20" s="66" t="s">
        <v>133</v>
      </c>
      <c r="D20" s="67"/>
    </row>
    <row r="21" spans="1:4" s="30" customFormat="1" ht="90.6" customHeight="1" x14ac:dyDescent="0.3">
      <c r="A21" s="24">
        <v>17</v>
      </c>
      <c r="B21" s="25" t="s">
        <v>7</v>
      </c>
      <c r="C21" s="64" t="s">
        <v>137</v>
      </c>
      <c r="D21" s="65"/>
    </row>
    <row r="22" spans="1:4" s="2" customFormat="1" ht="14.4" x14ac:dyDescent="0.3">
      <c r="A22" s="6">
        <v>18</v>
      </c>
      <c r="B22" s="3" t="s">
        <v>96</v>
      </c>
      <c r="C22" s="80">
        <v>9955876.7200000007</v>
      </c>
      <c r="D22" s="81"/>
    </row>
    <row r="23" spans="1:4" s="2" customFormat="1" ht="14.4" x14ac:dyDescent="0.3">
      <c r="A23" s="6">
        <v>19</v>
      </c>
      <c r="B23" s="3" t="s">
        <v>97</v>
      </c>
      <c r="C23" s="80">
        <v>3845518.74</v>
      </c>
      <c r="D23" s="81"/>
    </row>
    <row r="24" spans="1:4" s="2" customFormat="1" ht="14.4" x14ac:dyDescent="0.3">
      <c r="A24" s="6">
        <v>20</v>
      </c>
      <c r="B24" s="3" t="s">
        <v>107</v>
      </c>
      <c r="C24" s="32"/>
      <c r="D24" s="33"/>
    </row>
    <row r="25" spans="1:4" s="2" customFormat="1" ht="14.4" x14ac:dyDescent="0.3">
      <c r="A25" s="6">
        <v>21</v>
      </c>
      <c r="B25" s="7" t="s">
        <v>8</v>
      </c>
      <c r="C25" s="95" t="s">
        <v>193</v>
      </c>
      <c r="D25" s="81"/>
    </row>
    <row r="26" spans="1:4" s="2" customFormat="1" ht="14.4" x14ac:dyDescent="0.3">
      <c r="A26" s="6"/>
      <c r="B26" s="7"/>
      <c r="C26" s="41"/>
      <c r="D26" s="44" t="s">
        <v>194</v>
      </c>
    </row>
    <row r="27" spans="1:4" s="2" customFormat="1" ht="14.4" x14ac:dyDescent="0.3">
      <c r="A27" s="6">
        <v>22</v>
      </c>
      <c r="B27" s="3" t="s">
        <v>98</v>
      </c>
      <c r="C27" s="68">
        <f>14983474.71+2488969.18+2488969.18+2488969.18+2488969.18+2488969.18</f>
        <v>27428320.609999999</v>
      </c>
      <c r="D27" s="69"/>
    </row>
    <row r="28" spans="1:4" s="2" customFormat="1" ht="14.4" x14ac:dyDescent="0.3">
      <c r="A28" s="6">
        <v>23</v>
      </c>
      <c r="B28" s="3" t="s">
        <v>99</v>
      </c>
      <c r="C28" s="68">
        <f>8266703.62+989757.34+1334174.76+1101010.86+1083281.23+1008373.46</f>
        <v>13783301.27</v>
      </c>
      <c r="D28" s="69"/>
    </row>
    <row r="29" spans="1:4" s="2" customFormat="1" ht="14.4" x14ac:dyDescent="0.3">
      <c r="A29" s="6">
        <v>24</v>
      </c>
      <c r="B29" s="3" t="s">
        <v>100</v>
      </c>
      <c r="C29" s="32"/>
      <c r="D29" s="33"/>
    </row>
    <row r="30" spans="1:4" s="2" customFormat="1" ht="15.6" customHeight="1" x14ac:dyDescent="0.25">
      <c r="A30" s="6">
        <v>25</v>
      </c>
      <c r="B30" s="3" t="s">
        <v>101</v>
      </c>
      <c r="C30" s="70">
        <v>87163580.719999999</v>
      </c>
      <c r="D30" s="71"/>
    </row>
    <row r="31" spans="1:4" s="2" customFormat="1" ht="14.4" x14ac:dyDescent="0.3">
      <c r="A31" s="6">
        <v>26</v>
      </c>
      <c r="B31" s="3" t="s">
        <v>106</v>
      </c>
      <c r="C31" s="32"/>
      <c r="D31" s="17">
        <v>3182419.28</v>
      </c>
    </row>
    <row r="32" spans="1:4" s="2" customFormat="1" ht="15.6" customHeight="1" x14ac:dyDescent="0.25">
      <c r="A32" s="6">
        <v>27</v>
      </c>
      <c r="B32" s="3" t="s">
        <v>102</v>
      </c>
      <c r="C32" s="72">
        <f>C30-C27</f>
        <v>59735260.109999999</v>
      </c>
      <c r="D32" s="73"/>
    </row>
    <row r="33" spans="1:6" s="2" customFormat="1" ht="14.4" x14ac:dyDescent="0.3">
      <c r="A33" s="6">
        <v>28</v>
      </c>
      <c r="B33" s="3" t="s">
        <v>103</v>
      </c>
      <c r="C33" s="32"/>
      <c r="D33" s="33"/>
    </row>
    <row r="34" spans="1:6" s="2" customFormat="1" ht="14.4" x14ac:dyDescent="0.3">
      <c r="A34" s="6">
        <v>29</v>
      </c>
      <c r="B34" s="3" t="s">
        <v>104</v>
      </c>
      <c r="C34" s="32"/>
      <c r="D34" s="33"/>
    </row>
    <row r="35" spans="1:6" s="2" customFormat="1" ht="15.6" customHeight="1" x14ac:dyDescent="0.3">
      <c r="A35" s="6">
        <v>30</v>
      </c>
      <c r="B35" s="3" t="s">
        <v>105</v>
      </c>
      <c r="C35" s="32" t="s">
        <v>21</v>
      </c>
      <c r="D35" s="5"/>
    </row>
    <row r="36" spans="1:6" s="2" customFormat="1" ht="14.4" x14ac:dyDescent="0.3">
      <c r="A36" s="6">
        <v>31</v>
      </c>
      <c r="B36" s="4" t="s">
        <v>40</v>
      </c>
      <c r="C36" s="32"/>
      <c r="D36" s="33"/>
    </row>
    <row r="37" spans="1:6" s="2" customFormat="1" ht="14.4" x14ac:dyDescent="0.3">
      <c r="A37" s="6">
        <v>32</v>
      </c>
      <c r="B37" s="4" t="s">
        <v>9</v>
      </c>
      <c r="C37" s="32"/>
      <c r="D37" s="33"/>
    </row>
    <row r="38" spans="1:6" s="2" customFormat="1" ht="31.8" customHeight="1" x14ac:dyDescent="0.3">
      <c r="A38" s="6">
        <v>33</v>
      </c>
      <c r="B38" s="4" t="s">
        <v>10</v>
      </c>
      <c r="C38" s="62" t="s">
        <v>168</v>
      </c>
      <c r="D38" s="63"/>
    </row>
    <row r="39" spans="1:6" s="2" customFormat="1" ht="78.599999999999994" customHeight="1" x14ac:dyDescent="0.3">
      <c r="A39" s="6"/>
      <c r="B39" s="4"/>
      <c r="C39" s="62" t="s">
        <v>147</v>
      </c>
      <c r="D39" s="63"/>
    </row>
    <row r="40" spans="1:6" s="40" customFormat="1" ht="62.4" customHeight="1" x14ac:dyDescent="0.3">
      <c r="A40" s="24">
        <v>34</v>
      </c>
      <c r="B40" s="39" t="s">
        <v>74</v>
      </c>
      <c r="C40" s="64" t="s">
        <v>134</v>
      </c>
      <c r="D40" s="65"/>
    </row>
    <row r="41" spans="1:6" x14ac:dyDescent="0.25">
      <c r="A41" s="18" t="s">
        <v>15</v>
      </c>
      <c r="E41" s="19"/>
      <c r="F41" s="19"/>
    </row>
    <row r="42" spans="1:6" x14ac:dyDescent="0.25">
      <c r="A42" s="19"/>
      <c r="B42" s="19" t="s">
        <v>235</v>
      </c>
      <c r="C42" s="19"/>
      <c r="D42" s="19"/>
      <c r="E42" s="19"/>
      <c r="F42" s="19"/>
    </row>
    <row r="43" spans="1:6" x14ac:dyDescent="0.25">
      <c r="B43" s="19" t="s">
        <v>46</v>
      </c>
      <c r="C43" s="19"/>
      <c r="D43" s="19"/>
      <c r="E43" s="19"/>
      <c r="F43" s="19"/>
    </row>
    <row r="44" spans="1:6" x14ac:dyDescent="0.25">
      <c r="B44" s="19" t="s">
        <v>186</v>
      </c>
      <c r="C44" s="19"/>
      <c r="D44" s="19"/>
      <c r="E44" s="19"/>
      <c r="F44" s="19"/>
    </row>
    <row r="45" spans="1:6" ht="15.6" x14ac:dyDescent="0.3">
      <c r="A45" s="20"/>
      <c r="B45" s="19"/>
      <c r="C45" s="22"/>
      <c r="D45" s="21"/>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13</v>
      </c>
    </row>
    <row r="53" spans="2:4" ht="15.6" x14ac:dyDescent="0.3">
      <c r="B53" s="10" t="s">
        <v>14</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0000" scale="72" orientation="portrait" r:id="rId1"/>
  <headerFooter>
    <oddHeader>&amp;RAnnex "A"</oddHeader>
  </headerFooter>
  <rowBreaks count="1" manualBreakCount="1">
    <brk id="53"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60"/>
  <sheetViews>
    <sheetView showGridLines="0" topLeftCell="A19" zoomScaleNormal="100" workbookViewId="0">
      <selection activeCell="C30" sqref="C30:D3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4" spans="1:4" ht="27.6" x14ac:dyDescent="0.25">
      <c r="A4" s="29" t="s">
        <v>81</v>
      </c>
      <c r="B4" s="8" t="s">
        <v>1</v>
      </c>
      <c r="C4" s="83" t="s">
        <v>59</v>
      </c>
      <c r="D4" s="84"/>
    </row>
    <row r="5" spans="1:4" s="2" customFormat="1" ht="14.4" x14ac:dyDescent="0.3">
      <c r="A5" s="6">
        <v>1</v>
      </c>
      <c r="B5" s="3" t="s">
        <v>80</v>
      </c>
      <c r="C5" s="45" t="s">
        <v>83</v>
      </c>
      <c r="D5" s="46"/>
    </row>
    <row r="6" spans="1:4" s="2" customFormat="1" ht="14.4" x14ac:dyDescent="0.3">
      <c r="A6" s="6">
        <v>2</v>
      </c>
      <c r="B6" s="3" t="s">
        <v>84</v>
      </c>
      <c r="C6" s="58" t="s">
        <v>266</v>
      </c>
      <c r="D6" s="56"/>
    </row>
    <row r="7" spans="1:4" s="2" customFormat="1" ht="14.4" x14ac:dyDescent="0.3">
      <c r="A7" s="6">
        <v>3</v>
      </c>
      <c r="B7" s="3" t="s">
        <v>86</v>
      </c>
      <c r="C7" s="32" t="s">
        <v>87</v>
      </c>
      <c r="D7" s="33"/>
    </row>
    <row r="8" spans="1:4" s="2" customFormat="1" ht="14.4" x14ac:dyDescent="0.3">
      <c r="A8" s="6">
        <v>4</v>
      </c>
      <c r="B8" s="3" t="s">
        <v>88</v>
      </c>
      <c r="C8" s="32" t="s">
        <v>153</v>
      </c>
      <c r="D8" s="33"/>
    </row>
    <row r="9" spans="1:4" s="2" customFormat="1" ht="14.4" x14ac:dyDescent="0.3">
      <c r="A9" s="6">
        <v>5</v>
      </c>
      <c r="B9" s="3" t="s">
        <v>89</v>
      </c>
      <c r="C9" s="74" t="s">
        <v>154</v>
      </c>
      <c r="D9" s="75"/>
    </row>
    <row r="10" spans="1:4" s="2" customFormat="1" ht="14.4" x14ac:dyDescent="0.3">
      <c r="A10" s="6">
        <v>6</v>
      </c>
      <c r="B10" s="3" t="s">
        <v>2</v>
      </c>
      <c r="C10" s="74" t="s">
        <v>57</v>
      </c>
      <c r="D10" s="75"/>
    </row>
    <row r="11" spans="1:4" s="2" customFormat="1" ht="14.4" x14ac:dyDescent="0.3">
      <c r="A11" s="6">
        <v>7</v>
      </c>
      <c r="B11" s="3" t="s">
        <v>3</v>
      </c>
      <c r="C11" s="74" t="s">
        <v>56</v>
      </c>
      <c r="D11" s="75"/>
    </row>
    <row r="12" spans="1:4" s="2" customFormat="1" ht="14.4" x14ac:dyDescent="0.3">
      <c r="A12" s="6">
        <v>8</v>
      </c>
      <c r="B12" s="3" t="s">
        <v>4</v>
      </c>
      <c r="C12" s="35" t="s">
        <v>151</v>
      </c>
      <c r="D12" s="33"/>
    </row>
    <row r="13" spans="1:4" s="2" customFormat="1" ht="14.4" x14ac:dyDescent="0.3">
      <c r="A13" s="6">
        <v>9</v>
      </c>
      <c r="B13" s="3" t="s">
        <v>90</v>
      </c>
      <c r="C13" s="76" t="s">
        <v>217</v>
      </c>
      <c r="D13" s="77"/>
    </row>
    <row r="14" spans="1:4" s="2" customFormat="1" ht="14.4" x14ac:dyDescent="0.3">
      <c r="A14" s="6">
        <v>10</v>
      </c>
      <c r="B14" s="3" t="s">
        <v>5</v>
      </c>
      <c r="C14" s="87" t="s">
        <v>60</v>
      </c>
      <c r="D14" s="88"/>
    </row>
    <row r="15" spans="1:4" s="2" customFormat="1" ht="14.4" x14ac:dyDescent="0.3">
      <c r="A15" s="6">
        <v>11</v>
      </c>
      <c r="B15" s="3" t="s">
        <v>91</v>
      </c>
      <c r="C15" s="32" t="s">
        <v>108</v>
      </c>
      <c r="D15" s="33"/>
    </row>
    <row r="16" spans="1:4" s="30" customFormat="1" ht="44.4" customHeight="1" x14ac:dyDescent="0.3">
      <c r="A16" s="24">
        <v>12</v>
      </c>
      <c r="B16" s="25" t="s">
        <v>6</v>
      </c>
      <c r="C16" s="64" t="s">
        <v>156</v>
      </c>
      <c r="D16" s="65"/>
    </row>
    <row r="17" spans="1:4" s="2" customFormat="1" ht="60" customHeight="1" x14ac:dyDescent="0.3">
      <c r="A17" s="6">
        <v>13</v>
      </c>
      <c r="B17" s="3" t="s">
        <v>92</v>
      </c>
      <c r="C17" s="62" t="s">
        <v>208</v>
      </c>
      <c r="D17" s="63"/>
    </row>
    <row r="18" spans="1:4" s="2" customFormat="1" ht="14.4" x14ac:dyDescent="0.3">
      <c r="A18" s="6">
        <v>14</v>
      </c>
      <c r="B18" s="3" t="s">
        <v>93</v>
      </c>
      <c r="C18" s="74" t="s">
        <v>132</v>
      </c>
      <c r="D18" s="75"/>
    </row>
    <row r="19" spans="1:4" s="30" customFormat="1" ht="106.8" customHeight="1" x14ac:dyDescent="0.3">
      <c r="A19" s="24">
        <v>15</v>
      </c>
      <c r="B19" s="25" t="s">
        <v>94</v>
      </c>
      <c r="C19" s="64" t="s">
        <v>257</v>
      </c>
      <c r="D19" s="65"/>
    </row>
    <row r="20" spans="1:4" s="2" customFormat="1" ht="14.4" x14ac:dyDescent="0.3">
      <c r="A20" s="6">
        <v>16</v>
      </c>
      <c r="B20" s="3" t="s">
        <v>95</v>
      </c>
      <c r="C20" s="66" t="s">
        <v>133</v>
      </c>
      <c r="D20" s="67"/>
    </row>
    <row r="21" spans="1:4" s="30" customFormat="1" ht="90.6" customHeight="1" x14ac:dyDescent="0.3">
      <c r="A21" s="24">
        <v>17</v>
      </c>
      <c r="B21" s="25" t="s">
        <v>7</v>
      </c>
      <c r="C21" s="64" t="s">
        <v>137</v>
      </c>
      <c r="D21" s="65"/>
    </row>
    <row r="22" spans="1:4" s="2" customFormat="1" ht="14.4" x14ac:dyDescent="0.3">
      <c r="A22" s="6">
        <v>18</v>
      </c>
      <c r="B22" s="3" t="s">
        <v>96</v>
      </c>
      <c r="C22" s="80">
        <v>9897042.1999999993</v>
      </c>
      <c r="D22" s="81"/>
    </row>
    <row r="23" spans="1:4" s="2" customFormat="1" ht="14.4" x14ac:dyDescent="0.3">
      <c r="A23" s="6">
        <v>19</v>
      </c>
      <c r="B23" s="3" t="s">
        <v>97</v>
      </c>
      <c r="C23" s="80">
        <v>3792519.45</v>
      </c>
      <c r="D23" s="81"/>
    </row>
    <row r="24" spans="1:4" s="2" customFormat="1" ht="14.4" x14ac:dyDescent="0.3">
      <c r="A24" s="6">
        <v>20</v>
      </c>
      <c r="B24" s="3" t="s">
        <v>107</v>
      </c>
      <c r="C24" s="32"/>
      <c r="D24" s="33"/>
    </row>
    <row r="25" spans="1:4" s="2" customFormat="1" ht="14.4" x14ac:dyDescent="0.3">
      <c r="A25" s="6">
        <v>21</v>
      </c>
      <c r="B25" s="7" t="s">
        <v>8</v>
      </c>
      <c r="C25" s="95" t="s">
        <v>191</v>
      </c>
      <c r="D25" s="81"/>
    </row>
    <row r="26" spans="1:4" s="2" customFormat="1" ht="14.4" x14ac:dyDescent="0.3">
      <c r="A26" s="6"/>
      <c r="B26" s="7"/>
      <c r="C26" s="41"/>
      <c r="D26" s="44" t="s">
        <v>192</v>
      </c>
    </row>
    <row r="27" spans="1:4" s="2" customFormat="1" ht="14.4" x14ac:dyDescent="0.3">
      <c r="A27" s="6">
        <v>22</v>
      </c>
      <c r="B27" s="3" t="s">
        <v>98</v>
      </c>
      <c r="C27" s="68">
        <f>13916643.53+2695582.69+2695582.71+2695582.71+2695582.71+2695582.71</f>
        <v>27394557.060000002</v>
      </c>
      <c r="D27" s="69"/>
    </row>
    <row r="28" spans="1:4" s="2" customFormat="1" ht="14.4" x14ac:dyDescent="0.3">
      <c r="A28" s="6">
        <v>23</v>
      </c>
      <c r="B28" s="3" t="s">
        <v>99</v>
      </c>
      <c r="C28" s="68">
        <f>11370951.47+1005932.23+1373668.95+1324609.35+1135763.47+1092080.26</f>
        <v>17303005.73</v>
      </c>
      <c r="D28" s="69"/>
    </row>
    <row r="29" spans="1:4" s="2" customFormat="1" ht="14.4" x14ac:dyDescent="0.3">
      <c r="A29" s="6">
        <v>24</v>
      </c>
      <c r="B29" s="3" t="s">
        <v>100</v>
      </c>
      <c r="C29" s="32"/>
      <c r="D29" s="33"/>
    </row>
    <row r="30" spans="1:4" s="2" customFormat="1" ht="15.6" customHeight="1" x14ac:dyDescent="0.25">
      <c r="A30" s="6">
        <v>25</v>
      </c>
      <c r="B30" s="3" t="s">
        <v>101</v>
      </c>
      <c r="C30" s="70">
        <f>38595931.33+5776419.62+6441499.15+9464275.14+9197432.66+10650513.48+5544128.09+6418342.72</f>
        <v>92088542.189999998</v>
      </c>
      <c r="D30" s="71"/>
    </row>
    <row r="31" spans="1:4" s="2" customFormat="1" ht="14.4" x14ac:dyDescent="0.3">
      <c r="A31" s="6">
        <v>26</v>
      </c>
      <c r="B31" s="3" t="s">
        <v>106</v>
      </c>
      <c r="C31" s="32"/>
      <c r="D31" s="17">
        <v>0</v>
      </c>
    </row>
    <row r="32" spans="1:4" s="2" customFormat="1" ht="15.6" customHeight="1" x14ac:dyDescent="0.25">
      <c r="A32" s="6">
        <v>27</v>
      </c>
      <c r="B32" s="3" t="s">
        <v>102</v>
      </c>
      <c r="C32" s="72">
        <f>C30-C27</f>
        <v>64693985.129999995</v>
      </c>
      <c r="D32" s="73"/>
    </row>
    <row r="33" spans="1:6" s="2" customFormat="1" ht="14.4" x14ac:dyDescent="0.3">
      <c r="A33" s="6">
        <v>28</v>
      </c>
      <c r="B33" s="3" t="s">
        <v>103</v>
      </c>
      <c r="C33" s="32"/>
      <c r="D33" s="33"/>
    </row>
    <row r="34" spans="1:6" s="2" customFormat="1" ht="14.4" x14ac:dyDescent="0.3">
      <c r="A34" s="6">
        <v>29</v>
      </c>
      <c r="B34" s="3" t="s">
        <v>104</v>
      </c>
      <c r="C34" s="32"/>
      <c r="D34" s="33"/>
    </row>
    <row r="35" spans="1:6" s="2" customFormat="1" ht="15.6" customHeight="1" x14ac:dyDescent="0.3">
      <c r="A35" s="6">
        <v>30</v>
      </c>
      <c r="B35" s="3" t="s">
        <v>105</v>
      </c>
      <c r="C35" s="32" t="s">
        <v>21</v>
      </c>
      <c r="D35" s="5"/>
    </row>
    <row r="36" spans="1:6" s="2" customFormat="1" ht="14.4" x14ac:dyDescent="0.3">
      <c r="A36" s="6">
        <v>31</v>
      </c>
      <c r="B36" s="4" t="s">
        <v>40</v>
      </c>
      <c r="C36" s="32"/>
      <c r="D36" s="33"/>
    </row>
    <row r="37" spans="1:6" s="2" customFormat="1" ht="14.4" x14ac:dyDescent="0.3">
      <c r="A37" s="6">
        <v>32</v>
      </c>
      <c r="B37" s="4" t="s">
        <v>9</v>
      </c>
      <c r="C37" s="32"/>
      <c r="D37" s="33"/>
    </row>
    <row r="38" spans="1:6" s="2" customFormat="1" ht="31.8" customHeight="1" x14ac:dyDescent="0.3">
      <c r="A38" s="6">
        <v>33</v>
      </c>
      <c r="B38" s="4" t="s">
        <v>10</v>
      </c>
      <c r="C38" s="62" t="s">
        <v>168</v>
      </c>
      <c r="D38" s="63"/>
    </row>
    <row r="39" spans="1:6" s="2" customFormat="1" ht="78.599999999999994" customHeight="1" x14ac:dyDescent="0.3">
      <c r="A39" s="6"/>
      <c r="B39" s="4"/>
      <c r="C39" s="62" t="s">
        <v>147</v>
      </c>
      <c r="D39" s="63"/>
    </row>
    <row r="40" spans="1:6" s="40" customFormat="1" ht="62.4" customHeight="1" x14ac:dyDescent="0.3">
      <c r="A40" s="24">
        <v>34</v>
      </c>
      <c r="B40" s="39" t="s">
        <v>74</v>
      </c>
      <c r="C40" s="64" t="s">
        <v>134</v>
      </c>
      <c r="D40" s="65"/>
    </row>
    <row r="41" spans="1:6" x14ac:dyDescent="0.25">
      <c r="A41" s="18" t="s">
        <v>15</v>
      </c>
      <c r="E41" s="19"/>
      <c r="F41" s="19"/>
    </row>
    <row r="42" spans="1:6" x14ac:dyDescent="0.25">
      <c r="A42" s="19"/>
      <c r="B42" s="19" t="s">
        <v>235</v>
      </c>
      <c r="C42" s="19"/>
      <c r="D42" s="19"/>
      <c r="E42" s="19"/>
      <c r="F42" s="19"/>
    </row>
    <row r="43" spans="1:6" x14ac:dyDescent="0.25">
      <c r="B43" s="19" t="s">
        <v>46</v>
      </c>
      <c r="C43" s="19"/>
      <c r="D43" s="19"/>
      <c r="E43" s="19"/>
      <c r="F43" s="19"/>
    </row>
    <row r="44" spans="1:6" x14ac:dyDescent="0.25">
      <c r="B44" s="43"/>
      <c r="C44" s="19"/>
      <c r="D44" s="19"/>
      <c r="E44" s="19"/>
      <c r="F44" s="19"/>
    </row>
    <row r="45" spans="1:6" ht="15.6" x14ac:dyDescent="0.3">
      <c r="A45" s="20"/>
      <c r="B45" s="19"/>
      <c r="C45" s="22"/>
      <c r="D45" s="21"/>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13</v>
      </c>
    </row>
    <row r="53" spans="2:4" ht="15.6" x14ac:dyDescent="0.3">
      <c r="B53" s="10" t="s">
        <v>14</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0000" scale="73" orientation="portrait" r:id="rId1"/>
  <headerFooter>
    <oddHeader>&amp;RAnnex "A"</oddHeader>
  </headerFooter>
  <rowBreaks count="1" manualBreakCount="1">
    <brk id="53" max="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60"/>
  <sheetViews>
    <sheetView showGridLines="0" topLeftCell="A25" zoomScaleNormal="100" workbookViewId="0">
      <selection activeCell="C27" sqref="C27:D27"/>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4" spans="1:4" ht="27.6" x14ac:dyDescent="0.25">
      <c r="A4" s="29" t="s">
        <v>81</v>
      </c>
      <c r="B4" s="8" t="s">
        <v>1</v>
      </c>
      <c r="C4" s="83" t="s">
        <v>55</v>
      </c>
      <c r="D4" s="84"/>
    </row>
    <row r="5" spans="1:4" s="2" customFormat="1" ht="14.4" x14ac:dyDescent="0.3">
      <c r="A5" s="6">
        <v>1</v>
      </c>
      <c r="B5" s="3" t="s">
        <v>80</v>
      </c>
      <c r="C5" s="45" t="s">
        <v>83</v>
      </c>
      <c r="D5" s="46"/>
    </row>
    <row r="6" spans="1:4" s="2" customFormat="1" ht="14.4" x14ac:dyDescent="0.3">
      <c r="A6" s="6">
        <v>2</v>
      </c>
      <c r="B6" s="3" t="s">
        <v>84</v>
      </c>
      <c r="C6" s="58" t="s">
        <v>266</v>
      </c>
      <c r="D6" s="56"/>
    </row>
    <row r="7" spans="1:4" s="2" customFormat="1" ht="14.4" x14ac:dyDescent="0.3">
      <c r="A7" s="6">
        <v>3</v>
      </c>
      <c r="B7" s="3" t="s">
        <v>86</v>
      </c>
      <c r="C7" s="32" t="s">
        <v>87</v>
      </c>
      <c r="D7" s="33"/>
    </row>
    <row r="8" spans="1:4" s="2" customFormat="1" ht="14.4" x14ac:dyDescent="0.3">
      <c r="A8" s="6">
        <v>4</v>
      </c>
      <c r="B8" s="3" t="s">
        <v>88</v>
      </c>
      <c r="C8" s="32" t="s">
        <v>153</v>
      </c>
      <c r="D8" s="33"/>
    </row>
    <row r="9" spans="1:4" s="2" customFormat="1" ht="14.4" x14ac:dyDescent="0.3">
      <c r="A9" s="6">
        <v>5</v>
      </c>
      <c r="B9" s="3" t="s">
        <v>89</v>
      </c>
      <c r="C9" s="74" t="s">
        <v>154</v>
      </c>
      <c r="D9" s="75"/>
    </row>
    <row r="10" spans="1:4" s="2" customFormat="1" ht="14.4" x14ac:dyDescent="0.3">
      <c r="A10" s="6">
        <v>6</v>
      </c>
      <c r="B10" s="3" t="s">
        <v>2</v>
      </c>
      <c r="C10" s="74" t="s">
        <v>57</v>
      </c>
      <c r="D10" s="75"/>
    </row>
    <row r="11" spans="1:4" s="2" customFormat="1" ht="14.4" x14ac:dyDescent="0.3">
      <c r="A11" s="6">
        <v>7</v>
      </c>
      <c r="B11" s="3" t="s">
        <v>3</v>
      </c>
      <c r="C11" s="74" t="s">
        <v>56</v>
      </c>
      <c r="D11" s="75"/>
    </row>
    <row r="12" spans="1:4" s="2" customFormat="1" ht="14.4" x14ac:dyDescent="0.3">
      <c r="A12" s="6">
        <v>8</v>
      </c>
      <c r="B12" s="3" t="s">
        <v>4</v>
      </c>
      <c r="C12" s="35" t="s">
        <v>151</v>
      </c>
      <c r="D12" s="33"/>
    </row>
    <row r="13" spans="1:4" s="2" customFormat="1" ht="14.4" x14ac:dyDescent="0.3">
      <c r="A13" s="6">
        <v>9</v>
      </c>
      <c r="B13" s="3" t="s">
        <v>90</v>
      </c>
      <c r="C13" s="76" t="s">
        <v>216</v>
      </c>
      <c r="D13" s="77"/>
    </row>
    <row r="14" spans="1:4" s="2" customFormat="1" ht="14.4" x14ac:dyDescent="0.3">
      <c r="A14" s="6">
        <v>10</v>
      </c>
      <c r="B14" s="3" t="s">
        <v>5</v>
      </c>
      <c r="C14" s="87" t="s">
        <v>155</v>
      </c>
      <c r="D14" s="88"/>
    </row>
    <row r="15" spans="1:4" s="2" customFormat="1" ht="14.4" x14ac:dyDescent="0.3">
      <c r="A15" s="6">
        <v>11</v>
      </c>
      <c r="B15" s="3" t="s">
        <v>91</v>
      </c>
      <c r="C15" s="32" t="s">
        <v>108</v>
      </c>
      <c r="D15" s="33"/>
    </row>
    <row r="16" spans="1:4" s="30" customFormat="1" ht="44.4" customHeight="1" x14ac:dyDescent="0.3">
      <c r="A16" s="24">
        <v>12</v>
      </c>
      <c r="B16" s="25" t="s">
        <v>6</v>
      </c>
      <c r="C16" s="64" t="s">
        <v>152</v>
      </c>
      <c r="D16" s="65"/>
    </row>
    <row r="17" spans="1:4" s="2" customFormat="1" ht="63" customHeight="1" x14ac:dyDescent="0.3">
      <c r="A17" s="6">
        <v>13</v>
      </c>
      <c r="B17" s="3" t="s">
        <v>92</v>
      </c>
      <c r="C17" s="62" t="s">
        <v>208</v>
      </c>
      <c r="D17" s="63"/>
    </row>
    <row r="18" spans="1:4" s="2" customFormat="1" ht="14.4" x14ac:dyDescent="0.3">
      <c r="A18" s="6">
        <v>14</v>
      </c>
      <c r="B18" s="3" t="s">
        <v>93</v>
      </c>
      <c r="C18" s="74" t="s">
        <v>132</v>
      </c>
      <c r="D18" s="75"/>
    </row>
    <row r="19" spans="1:4" s="30" customFormat="1" ht="106.8" customHeight="1" x14ac:dyDescent="0.3">
      <c r="A19" s="24">
        <v>15</v>
      </c>
      <c r="B19" s="25" t="s">
        <v>94</v>
      </c>
      <c r="C19" s="64" t="s">
        <v>257</v>
      </c>
      <c r="D19" s="65"/>
    </row>
    <row r="20" spans="1:4" s="2" customFormat="1" ht="14.4" x14ac:dyDescent="0.3">
      <c r="A20" s="6">
        <v>16</v>
      </c>
      <c r="B20" s="3" t="s">
        <v>95</v>
      </c>
      <c r="C20" s="66" t="s">
        <v>133</v>
      </c>
      <c r="D20" s="67"/>
    </row>
    <row r="21" spans="1:4" s="30" customFormat="1" ht="90.6" customHeight="1" x14ac:dyDescent="0.3">
      <c r="A21" s="24">
        <v>17</v>
      </c>
      <c r="B21" s="25" t="s">
        <v>7</v>
      </c>
      <c r="C21" s="64" t="s">
        <v>137</v>
      </c>
      <c r="D21" s="65"/>
    </row>
    <row r="22" spans="1:4" s="2" customFormat="1" ht="14.4" x14ac:dyDescent="0.3">
      <c r="A22" s="6">
        <v>18</v>
      </c>
      <c r="B22" s="3" t="s">
        <v>96</v>
      </c>
      <c r="C22" s="80">
        <v>43236887.640000001</v>
      </c>
      <c r="D22" s="81"/>
    </row>
    <row r="23" spans="1:4" s="2" customFormat="1" ht="14.4" x14ac:dyDescent="0.3">
      <c r="A23" s="6">
        <v>19</v>
      </c>
      <c r="B23" s="3" t="s">
        <v>97</v>
      </c>
      <c r="C23" s="80">
        <v>15917995.810000001</v>
      </c>
      <c r="D23" s="81"/>
    </row>
    <row r="24" spans="1:4" s="2" customFormat="1" ht="14.4" x14ac:dyDescent="0.3">
      <c r="A24" s="6">
        <v>20</v>
      </c>
      <c r="B24" s="3" t="s">
        <v>107</v>
      </c>
      <c r="C24" s="32"/>
      <c r="D24" s="33"/>
    </row>
    <row r="25" spans="1:4" s="2" customFormat="1" ht="14.4" x14ac:dyDescent="0.3">
      <c r="A25" s="6">
        <v>21</v>
      </c>
      <c r="B25" s="7" t="s">
        <v>8</v>
      </c>
      <c r="C25" s="95" t="s">
        <v>189</v>
      </c>
      <c r="D25" s="81"/>
    </row>
    <row r="26" spans="1:4" s="2" customFormat="1" ht="14.4" x14ac:dyDescent="0.3">
      <c r="A26" s="6"/>
      <c r="B26" s="7"/>
      <c r="C26" s="41"/>
      <c r="D26" s="44" t="s">
        <v>190</v>
      </c>
    </row>
    <row r="27" spans="1:4" s="2" customFormat="1" ht="14.4" x14ac:dyDescent="0.3">
      <c r="A27" s="6">
        <v>22</v>
      </c>
      <c r="B27" s="3" t="s">
        <v>98</v>
      </c>
      <c r="C27" s="68">
        <f>77025527.53+10809221.91+11204392.53+29271.89+11340196.83+11293310.91+11293310.91</f>
        <v>132995232.50999999</v>
      </c>
      <c r="D27" s="69"/>
    </row>
    <row r="28" spans="1:4" s="2" customFormat="1" ht="14.4" x14ac:dyDescent="0.3">
      <c r="A28" s="6">
        <v>23</v>
      </c>
      <c r="B28" s="3" t="s">
        <v>99</v>
      </c>
      <c r="C28" s="68">
        <f>38287944.64+4304609.35+4402759.88-29271.89+4258677.49+4575337.95+4440591.73</f>
        <v>60240649.150000006</v>
      </c>
      <c r="D28" s="69"/>
    </row>
    <row r="29" spans="1:4" s="2" customFormat="1" ht="14.4" x14ac:dyDescent="0.3">
      <c r="A29" s="6">
        <v>24</v>
      </c>
      <c r="B29" s="3" t="s">
        <v>100</v>
      </c>
      <c r="C29" s="32"/>
      <c r="D29" s="33"/>
    </row>
    <row r="30" spans="1:4" s="2" customFormat="1" ht="14.4" x14ac:dyDescent="0.3">
      <c r="A30" s="6">
        <v>25</v>
      </c>
      <c r="B30" s="3" t="s">
        <v>157</v>
      </c>
      <c r="C30" s="68">
        <f>378511593.02+11459947.87+2769842.54</f>
        <v>392741383.43000001</v>
      </c>
      <c r="D30" s="69"/>
    </row>
    <row r="31" spans="1:4" s="2" customFormat="1" ht="14.4" x14ac:dyDescent="0.3">
      <c r="A31" s="6">
        <v>26</v>
      </c>
      <c r="B31" s="3" t="s">
        <v>106</v>
      </c>
      <c r="C31" s="32"/>
      <c r="D31" s="17">
        <v>2769459.11</v>
      </c>
    </row>
    <row r="32" spans="1:4" s="2" customFormat="1" ht="15.6" customHeight="1" x14ac:dyDescent="0.25">
      <c r="A32" s="6">
        <v>27</v>
      </c>
      <c r="B32" s="3" t="s">
        <v>102</v>
      </c>
      <c r="C32" s="72">
        <f>C30-C27</f>
        <v>259746150.92000002</v>
      </c>
      <c r="D32" s="73"/>
    </row>
    <row r="33" spans="1:6" s="2" customFormat="1" ht="14.4" x14ac:dyDescent="0.3">
      <c r="A33" s="6">
        <v>28</v>
      </c>
      <c r="B33" s="3" t="s">
        <v>103</v>
      </c>
      <c r="C33" s="32"/>
      <c r="D33" s="33"/>
    </row>
    <row r="34" spans="1:6" s="2" customFormat="1" ht="14.4" x14ac:dyDescent="0.3">
      <c r="A34" s="6">
        <v>29</v>
      </c>
      <c r="B34" s="3" t="s">
        <v>104</v>
      </c>
      <c r="C34" s="32"/>
      <c r="D34" s="33"/>
    </row>
    <row r="35" spans="1:6" s="2" customFormat="1" ht="15.6" customHeight="1" x14ac:dyDescent="0.3">
      <c r="A35" s="6">
        <v>30</v>
      </c>
      <c r="B35" s="3" t="s">
        <v>105</v>
      </c>
      <c r="C35" s="32" t="s">
        <v>21</v>
      </c>
      <c r="D35" s="5"/>
    </row>
    <row r="36" spans="1:6" s="2" customFormat="1" ht="14.4" x14ac:dyDescent="0.3">
      <c r="A36" s="6">
        <v>31</v>
      </c>
      <c r="B36" s="4" t="s">
        <v>40</v>
      </c>
      <c r="C36" s="32"/>
      <c r="D36" s="33"/>
    </row>
    <row r="37" spans="1:6" s="2" customFormat="1" ht="14.4" x14ac:dyDescent="0.3">
      <c r="A37" s="6">
        <v>32</v>
      </c>
      <c r="B37" s="4" t="s">
        <v>9</v>
      </c>
      <c r="C37" s="32"/>
      <c r="D37" s="33"/>
    </row>
    <row r="38" spans="1:6" s="2" customFormat="1" ht="31.8" customHeight="1" x14ac:dyDescent="0.3">
      <c r="A38" s="6">
        <v>33</v>
      </c>
      <c r="B38" s="4" t="s">
        <v>10</v>
      </c>
      <c r="C38" s="62" t="s">
        <v>168</v>
      </c>
      <c r="D38" s="63"/>
    </row>
    <row r="39" spans="1:6" s="2" customFormat="1" ht="78.599999999999994" customHeight="1" x14ac:dyDescent="0.3">
      <c r="A39" s="6"/>
      <c r="B39" s="4"/>
      <c r="C39" s="62" t="s">
        <v>147</v>
      </c>
      <c r="D39" s="63"/>
    </row>
    <row r="40" spans="1:6" s="40" customFormat="1" ht="73.8" customHeight="1" x14ac:dyDescent="0.3">
      <c r="A40" s="24">
        <v>34</v>
      </c>
      <c r="B40" s="39" t="s">
        <v>74</v>
      </c>
      <c r="C40" s="64" t="s">
        <v>134</v>
      </c>
      <c r="D40" s="65"/>
    </row>
    <row r="41" spans="1:6" x14ac:dyDescent="0.25">
      <c r="A41" s="18" t="s">
        <v>15</v>
      </c>
      <c r="E41" s="19"/>
      <c r="F41" s="19"/>
    </row>
    <row r="42" spans="1:6" x14ac:dyDescent="0.25">
      <c r="A42" s="19"/>
      <c r="B42" s="19" t="s">
        <v>235</v>
      </c>
      <c r="C42" s="19"/>
      <c r="D42" s="19"/>
      <c r="E42" s="19"/>
      <c r="F42" s="19"/>
    </row>
    <row r="43" spans="1:6" x14ac:dyDescent="0.25">
      <c r="B43" s="19" t="s">
        <v>46</v>
      </c>
      <c r="C43" s="19"/>
      <c r="D43" s="19"/>
      <c r="E43" s="19"/>
      <c r="F43" s="19"/>
    </row>
    <row r="44" spans="1:6" ht="26.4" x14ac:dyDescent="0.25">
      <c r="B44" s="43" t="s">
        <v>150</v>
      </c>
      <c r="C44" s="19"/>
      <c r="D44" s="19"/>
      <c r="E44" s="19"/>
      <c r="F44" s="19"/>
    </row>
    <row r="45" spans="1:6" ht="15.6" x14ac:dyDescent="0.3">
      <c r="A45" s="20"/>
      <c r="B45" s="19" t="s">
        <v>185</v>
      </c>
      <c r="C45" s="22"/>
      <c r="D45" s="21"/>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13</v>
      </c>
    </row>
    <row r="53" spans="2:4" ht="15.6" x14ac:dyDescent="0.3">
      <c r="B53" s="10" t="s">
        <v>14</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0000" scale="71" orientation="portrait" r:id="rId1"/>
  <headerFooter>
    <oddHeader>&amp;RAnnex "A"</oddHeader>
  </headerFooter>
  <rowBreaks count="1" manualBreakCount="1">
    <brk id="53" max="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F60"/>
  <sheetViews>
    <sheetView showGridLines="0" topLeftCell="A19" zoomScaleNormal="100" workbookViewId="0">
      <selection activeCell="C28" sqref="C28:D28"/>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4" spans="1:4" ht="27.6" x14ac:dyDescent="0.25">
      <c r="A4" s="29" t="s">
        <v>81</v>
      </c>
      <c r="B4" s="8" t="s">
        <v>1</v>
      </c>
      <c r="C4" s="83" t="s">
        <v>54</v>
      </c>
      <c r="D4" s="84"/>
    </row>
    <row r="5" spans="1:4" s="2" customFormat="1" ht="14.4" x14ac:dyDescent="0.3">
      <c r="A5" s="6">
        <v>1</v>
      </c>
      <c r="B5" s="3" t="s">
        <v>80</v>
      </c>
      <c r="C5" s="45" t="s">
        <v>83</v>
      </c>
      <c r="D5" s="46"/>
    </row>
    <row r="6" spans="1:4" s="2" customFormat="1" ht="14.4" x14ac:dyDescent="0.3">
      <c r="A6" s="6">
        <v>2</v>
      </c>
      <c r="B6" s="3" t="s">
        <v>84</v>
      </c>
      <c r="C6" s="58" t="s">
        <v>266</v>
      </c>
      <c r="D6" s="56"/>
    </row>
    <row r="7" spans="1:4" s="2" customFormat="1" ht="14.4" x14ac:dyDescent="0.3">
      <c r="A7" s="6">
        <v>3</v>
      </c>
      <c r="B7" s="3" t="s">
        <v>86</v>
      </c>
      <c r="C7" s="32" t="s">
        <v>87</v>
      </c>
      <c r="D7" s="33"/>
    </row>
    <row r="8" spans="1:4" s="2" customFormat="1" ht="14.4" x14ac:dyDescent="0.3">
      <c r="A8" s="6">
        <v>4</v>
      </c>
      <c r="B8" s="3" t="s">
        <v>88</v>
      </c>
      <c r="C8" s="32" t="s">
        <v>139</v>
      </c>
      <c r="D8" s="33"/>
    </row>
    <row r="9" spans="1:4" s="2" customFormat="1" ht="14.4" x14ac:dyDescent="0.3">
      <c r="A9" s="6">
        <v>5</v>
      </c>
      <c r="B9" s="3" t="s">
        <v>89</v>
      </c>
      <c r="C9" s="74" t="s">
        <v>138</v>
      </c>
      <c r="D9" s="75"/>
    </row>
    <row r="10" spans="1:4" s="2" customFormat="1" ht="14.4" x14ac:dyDescent="0.3">
      <c r="A10" s="6">
        <v>6</v>
      </c>
      <c r="B10" s="3" t="s">
        <v>2</v>
      </c>
      <c r="C10" s="74" t="s">
        <v>129</v>
      </c>
      <c r="D10" s="75"/>
    </row>
    <row r="11" spans="1:4" s="2" customFormat="1" ht="14.4" x14ac:dyDescent="0.3">
      <c r="A11" s="6">
        <v>7</v>
      </c>
      <c r="B11" s="3" t="s">
        <v>3</v>
      </c>
      <c r="C11" s="74" t="s">
        <v>45</v>
      </c>
      <c r="D11" s="75"/>
    </row>
    <row r="12" spans="1:4" s="2" customFormat="1" ht="14.4" x14ac:dyDescent="0.3">
      <c r="A12" s="6">
        <v>8</v>
      </c>
      <c r="B12" s="3" t="s">
        <v>4</v>
      </c>
      <c r="C12" s="35" t="s">
        <v>183</v>
      </c>
      <c r="D12" s="33"/>
    </row>
    <row r="13" spans="1:4" s="2" customFormat="1" ht="14.4" x14ac:dyDescent="0.3">
      <c r="A13" s="6">
        <v>9</v>
      </c>
      <c r="B13" s="3" t="s">
        <v>90</v>
      </c>
      <c r="C13" s="76">
        <v>44380000</v>
      </c>
      <c r="D13" s="77"/>
    </row>
    <row r="14" spans="1:4" s="2" customFormat="1" ht="14.4" x14ac:dyDescent="0.3">
      <c r="A14" s="6">
        <v>10</v>
      </c>
      <c r="B14" s="3" t="s">
        <v>5</v>
      </c>
      <c r="C14" s="87" t="s">
        <v>144</v>
      </c>
      <c r="D14" s="88"/>
    </row>
    <row r="15" spans="1:4" s="2" customFormat="1" ht="14.4" x14ac:dyDescent="0.3">
      <c r="A15" s="6">
        <v>11</v>
      </c>
      <c r="B15" s="3" t="s">
        <v>91</v>
      </c>
      <c r="C15" s="32" t="s">
        <v>108</v>
      </c>
      <c r="D15" s="33"/>
    </row>
    <row r="16" spans="1:4" s="30" customFormat="1" ht="44.4" customHeight="1" x14ac:dyDescent="0.3">
      <c r="A16" s="24">
        <v>12</v>
      </c>
      <c r="B16" s="25" t="s">
        <v>6</v>
      </c>
      <c r="C16" s="64" t="s">
        <v>149</v>
      </c>
      <c r="D16" s="65"/>
    </row>
    <row r="17" spans="1:4" s="2" customFormat="1" ht="78" customHeight="1" x14ac:dyDescent="0.25">
      <c r="A17" s="6">
        <v>13</v>
      </c>
      <c r="B17" s="3" t="s">
        <v>92</v>
      </c>
      <c r="C17" s="64" t="s">
        <v>145</v>
      </c>
      <c r="D17" s="65"/>
    </row>
    <row r="18" spans="1:4" s="2" customFormat="1" ht="14.4" x14ac:dyDescent="0.3">
      <c r="A18" s="6">
        <v>14</v>
      </c>
      <c r="B18" s="3" t="s">
        <v>93</v>
      </c>
      <c r="C18" s="74" t="s">
        <v>132</v>
      </c>
      <c r="D18" s="75"/>
    </row>
    <row r="19" spans="1:4" s="30" customFormat="1" ht="106.8" customHeight="1" x14ac:dyDescent="0.3">
      <c r="A19" s="24">
        <v>15</v>
      </c>
      <c r="B19" s="25" t="s">
        <v>94</v>
      </c>
      <c r="C19" s="64" t="s">
        <v>209</v>
      </c>
      <c r="D19" s="65"/>
    </row>
    <row r="20" spans="1:4" s="2" customFormat="1" ht="14.4" x14ac:dyDescent="0.3">
      <c r="A20" s="6">
        <v>16</v>
      </c>
      <c r="B20" s="3" t="s">
        <v>95</v>
      </c>
      <c r="C20" s="66" t="s">
        <v>133</v>
      </c>
      <c r="D20" s="67"/>
    </row>
    <row r="21" spans="1:4" s="30" customFormat="1" ht="90.6" customHeight="1" x14ac:dyDescent="0.3">
      <c r="A21" s="24">
        <v>17</v>
      </c>
      <c r="B21" s="25" t="s">
        <v>7</v>
      </c>
      <c r="C21" s="64" t="s">
        <v>137</v>
      </c>
      <c r="D21" s="65"/>
    </row>
    <row r="22" spans="1:4" s="2" customFormat="1" ht="14.4" x14ac:dyDescent="0.3">
      <c r="A22" s="6">
        <v>18</v>
      </c>
      <c r="B22" s="3" t="s">
        <v>96</v>
      </c>
      <c r="C22" s="80">
        <v>0</v>
      </c>
      <c r="D22" s="81"/>
    </row>
    <row r="23" spans="1:4" s="2" customFormat="1" ht="14.4" x14ac:dyDescent="0.3">
      <c r="A23" s="6">
        <v>19</v>
      </c>
      <c r="B23" s="3" t="s">
        <v>97</v>
      </c>
      <c r="C23" s="80">
        <v>0</v>
      </c>
      <c r="D23" s="81"/>
    </row>
    <row r="24" spans="1:4" s="2" customFormat="1" ht="14.4" x14ac:dyDescent="0.3">
      <c r="A24" s="6">
        <v>20</v>
      </c>
      <c r="B24" s="3" t="s">
        <v>107</v>
      </c>
      <c r="C24" s="32"/>
      <c r="D24" s="33"/>
    </row>
    <row r="25" spans="1:4" s="2" customFormat="1" ht="14.4" x14ac:dyDescent="0.3">
      <c r="A25" s="6">
        <v>21</v>
      </c>
      <c r="B25" s="7" t="s">
        <v>8</v>
      </c>
      <c r="C25" s="95" t="s">
        <v>198</v>
      </c>
      <c r="D25" s="81"/>
    </row>
    <row r="26" spans="1:4" s="2" customFormat="1" ht="14.4" x14ac:dyDescent="0.3">
      <c r="A26" s="6"/>
      <c r="B26" s="7"/>
      <c r="C26" s="41"/>
      <c r="D26" s="44" t="s">
        <v>197</v>
      </c>
    </row>
    <row r="27" spans="1:4" s="2" customFormat="1" ht="14.4" x14ac:dyDescent="0.3">
      <c r="A27" s="6">
        <v>22</v>
      </c>
      <c r="B27" s="3" t="s">
        <v>98</v>
      </c>
      <c r="C27" s="68">
        <v>6657000</v>
      </c>
      <c r="D27" s="69"/>
    </row>
    <row r="28" spans="1:4" s="2" customFormat="1" ht="14.4" x14ac:dyDescent="0.3">
      <c r="A28" s="6">
        <v>23</v>
      </c>
      <c r="B28" s="3" t="s">
        <v>99</v>
      </c>
      <c r="C28" s="68">
        <v>529545.93999999994</v>
      </c>
      <c r="D28" s="69"/>
    </row>
    <row r="29" spans="1:4" s="2" customFormat="1" ht="14.4" x14ac:dyDescent="0.3">
      <c r="A29" s="6">
        <v>24</v>
      </c>
      <c r="B29" s="3" t="s">
        <v>100</v>
      </c>
      <c r="C29" s="32"/>
      <c r="D29" s="33"/>
    </row>
    <row r="30" spans="1:4" s="2" customFormat="1" ht="14.4" x14ac:dyDescent="0.3">
      <c r="A30" s="6">
        <v>25</v>
      </c>
      <c r="B30" s="3" t="s">
        <v>101</v>
      </c>
      <c r="C30" s="68">
        <v>6657000</v>
      </c>
      <c r="D30" s="69"/>
    </row>
    <row r="31" spans="1:4" s="2" customFormat="1" ht="14.4" x14ac:dyDescent="0.3">
      <c r="A31" s="6">
        <v>26</v>
      </c>
      <c r="B31" s="3" t="s">
        <v>106</v>
      </c>
      <c r="C31" s="32"/>
      <c r="D31" s="17">
        <v>0</v>
      </c>
    </row>
    <row r="32" spans="1:4" s="2" customFormat="1" ht="15.6" customHeight="1" x14ac:dyDescent="0.25">
      <c r="A32" s="6">
        <v>27</v>
      </c>
      <c r="B32" s="3" t="s">
        <v>102</v>
      </c>
      <c r="C32" s="72">
        <f>C30-C27</f>
        <v>0</v>
      </c>
      <c r="D32" s="73"/>
    </row>
    <row r="33" spans="1:6" s="2" customFormat="1" ht="14.4" x14ac:dyDescent="0.3">
      <c r="A33" s="6">
        <v>28</v>
      </c>
      <c r="B33" s="3" t="s">
        <v>103</v>
      </c>
      <c r="C33" s="32"/>
      <c r="D33" s="33"/>
    </row>
    <row r="34" spans="1:6" s="2" customFormat="1" ht="14.4" x14ac:dyDescent="0.3">
      <c r="A34" s="6">
        <v>29</v>
      </c>
      <c r="B34" s="3" t="s">
        <v>104</v>
      </c>
      <c r="C34" s="32"/>
      <c r="D34" s="33"/>
    </row>
    <row r="35" spans="1:6" s="2" customFormat="1" ht="15.6" customHeight="1" x14ac:dyDescent="0.3">
      <c r="A35" s="6">
        <v>30</v>
      </c>
      <c r="B35" s="3" t="s">
        <v>105</v>
      </c>
      <c r="C35" s="32" t="s">
        <v>21</v>
      </c>
      <c r="D35" s="5"/>
    </row>
    <row r="36" spans="1:6" s="2" customFormat="1" ht="14.4" x14ac:dyDescent="0.3">
      <c r="A36" s="6">
        <v>31</v>
      </c>
      <c r="B36" s="4" t="s">
        <v>40</v>
      </c>
      <c r="C36" s="32"/>
      <c r="D36" s="33"/>
    </row>
    <row r="37" spans="1:6" s="2" customFormat="1" ht="14.4" x14ac:dyDescent="0.3">
      <c r="A37" s="6">
        <v>32</v>
      </c>
      <c r="B37" s="4" t="s">
        <v>9</v>
      </c>
      <c r="C37" s="32"/>
      <c r="D37" s="33"/>
    </row>
    <row r="38" spans="1:6" s="2" customFormat="1" ht="31.8" customHeight="1" x14ac:dyDescent="0.3">
      <c r="A38" s="6">
        <v>33</v>
      </c>
      <c r="B38" s="4" t="s">
        <v>10</v>
      </c>
      <c r="C38" s="62" t="s">
        <v>146</v>
      </c>
      <c r="D38" s="63"/>
    </row>
    <row r="39" spans="1:6" s="2" customFormat="1" ht="78.599999999999994" customHeight="1" x14ac:dyDescent="0.3">
      <c r="A39" s="6"/>
      <c r="B39" s="4"/>
      <c r="C39" s="62" t="s">
        <v>147</v>
      </c>
      <c r="D39" s="63"/>
    </row>
    <row r="40" spans="1:6" s="40" customFormat="1" ht="64.8" customHeight="1" x14ac:dyDescent="0.3">
      <c r="A40" s="24">
        <v>34</v>
      </c>
      <c r="B40" s="39" t="s">
        <v>74</v>
      </c>
      <c r="C40" s="64" t="s">
        <v>134</v>
      </c>
      <c r="D40" s="65"/>
    </row>
    <row r="41" spans="1:6" x14ac:dyDescent="0.25">
      <c r="A41" s="18" t="s">
        <v>15</v>
      </c>
      <c r="E41" s="19"/>
      <c r="F41" s="19"/>
    </row>
    <row r="42" spans="1:6" ht="16.8" customHeight="1" x14ac:dyDescent="0.25">
      <c r="A42" s="19"/>
      <c r="B42" s="19"/>
      <c r="C42" s="19"/>
      <c r="D42" s="19"/>
      <c r="E42" s="19"/>
      <c r="F42" s="19"/>
    </row>
    <row r="43" spans="1:6" ht="16.8" customHeight="1" x14ac:dyDescent="0.25">
      <c r="B43" s="19"/>
      <c r="C43" s="19"/>
      <c r="D43" s="19"/>
      <c r="E43" s="19"/>
      <c r="F43" s="19"/>
    </row>
    <row r="44" spans="1:6" x14ac:dyDescent="0.25">
      <c r="B44" s="19" t="s">
        <v>71</v>
      </c>
      <c r="C44" s="19"/>
      <c r="D44" s="19"/>
      <c r="E44" s="19"/>
      <c r="F44" s="19"/>
    </row>
    <row r="45" spans="1:6" ht="15.6" x14ac:dyDescent="0.3">
      <c r="A45" s="20"/>
      <c r="B45" s="19" t="s">
        <v>78</v>
      </c>
      <c r="C45" s="22"/>
      <c r="D45" s="21"/>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13</v>
      </c>
    </row>
    <row r="53" spans="2:4" ht="15.6" x14ac:dyDescent="0.3">
      <c r="B53" s="10" t="s">
        <v>14</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4">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0000" scale="71" orientation="portrait" r:id="rId1"/>
  <headerFooter>
    <oddHeader>&amp;RAnnex "A"</oddHeader>
  </headerFooter>
  <rowBreaks count="1" manualBreakCount="1">
    <brk id="53" max="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F60"/>
  <sheetViews>
    <sheetView showGridLines="0" topLeftCell="A10" zoomScaleNormal="100" workbookViewId="0">
      <selection activeCell="C6" sqref="C6"/>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4" spans="1:4" ht="27.6" x14ac:dyDescent="0.25">
      <c r="A4" s="29" t="s">
        <v>81</v>
      </c>
      <c r="B4" s="8" t="s">
        <v>1</v>
      </c>
      <c r="C4" s="83" t="s">
        <v>53</v>
      </c>
      <c r="D4" s="84"/>
    </row>
    <row r="5" spans="1:4" s="2" customFormat="1" ht="14.4" x14ac:dyDescent="0.3">
      <c r="A5" s="6">
        <v>1</v>
      </c>
      <c r="B5" s="3" t="s">
        <v>80</v>
      </c>
      <c r="C5" s="45" t="s">
        <v>83</v>
      </c>
      <c r="D5" s="46"/>
    </row>
    <row r="6" spans="1:4" s="2" customFormat="1" ht="14.4" x14ac:dyDescent="0.3">
      <c r="A6" s="6">
        <v>2</v>
      </c>
      <c r="B6" s="3" t="s">
        <v>84</v>
      </c>
      <c r="C6" s="58" t="s">
        <v>266</v>
      </c>
      <c r="D6" s="56"/>
    </row>
    <row r="7" spans="1:4" s="2" customFormat="1" ht="14.4" x14ac:dyDescent="0.3">
      <c r="A7" s="6">
        <v>3</v>
      </c>
      <c r="B7" s="3" t="s">
        <v>86</v>
      </c>
      <c r="C7" s="32" t="s">
        <v>87</v>
      </c>
      <c r="D7" s="33"/>
    </row>
    <row r="8" spans="1:4" s="2" customFormat="1" ht="14.4" x14ac:dyDescent="0.3">
      <c r="A8" s="6">
        <v>4</v>
      </c>
      <c r="B8" s="3" t="s">
        <v>88</v>
      </c>
      <c r="C8" s="32" t="s">
        <v>139</v>
      </c>
      <c r="D8" s="33"/>
    </row>
    <row r="9" spans="1:4" s="2" customFormat="1" ht="14.4" x14ac:dyDescent="0.3">
      <c r="A9" s="6">
        <v>5</v>
      </c>
      <c r="B9" s="3" t="s">
        <v>89</v>
      </c>
      <c r="C9" s="74" t="s">
        <v>138</v>
      </c>
      <c r="D9" s="75"/>
    </row>
    <row r="10" spans="1:4" s="2" customFormat="1" ht="14.4" x14ac:dyDescent="0.3">
      <c r="A10" s="6">
        <v>6</v>
      </c>
      <c r="B10" s="3" t="s">
        <v>2</v>
      </c>
      <c r="C10" s="74" t="s">
        <v>129</v>
      </c>
      <c r="D10" s="75"/>
    </row>
    <row r="11" spans="1:4" s="2" customFormat="1" ht="14.4" x14ac:dyDescent="0.3">
      <c r="A11" s="6">
        <v>7</v>
      </c>
      <c r="B11" s="3" t="s">
        <v>3</v>
      </c>
      <c r="C11" s="74" t="s">
        <v>45</v>
      </c>
      <c r="D11" s="75"/>
    </row>
    <row r="12" spans="1:4" s="2" customFormat="1" ht="14.4" x14ac:dyDescent="0.3">
      <c r="A12" s="6">
        <v>8</v>
      </c>
      <c r="B12" s="3" t="s">
        <v>4</v>
      </c>
      <c r="C12" s="35" t="s">
        <v>183</v>
      </c>
      <c r="D12" s="33"/>
    </row>
    <row r="13" spans="1:4" s="2" customFormat="1" ht="14.4" x14ac:dyDescent="0.3">
      <c r="A13" s="6">
        <v>9</v>
      </c>
      <c r="B13" s="3" t="s">
        <v>90</v>
      </c>
      <c r="C13" s="76">
        <v>155620000</v>
      </c>
      <c r="D13" s="77"/>
    </row>
    <row r="14" spans="1:4" s="2" customFormat="1" ht="14.4" x14ac:dyDescent="0.3">
      <c r="A14" s="6">
        <v>10</v>
      </c>
      <c r="B14" s="3" t="s">
        <v>5</v>
      </c>
      <c r="C14" s="87" t="s">
        <v>144</v>
      </c>
      <c r="D14" s="88"/>
    </row>
    <row r="15" spans="1:4" s="2" customFormat="1" ht="14.4" x14ac:dyDescent="0.3">
      <c r="A15" s="6">
        <v>11</v>
      </c>
      <c r="B15" s="3" t="s">
        <v>91</v>
      </c>
      <c r="C15" s="32" t="s">
        <v>108</v>
      </c>
      <c r="D15" s="33"/>
    </row>
    <row r="16" spans="1:4" s="30" customFormat="1" ht="57.6" customHeight="1" x14ac:dyDescent="0.3">
      <c r="A16" s="24">
        <v>12</v>
      </c>
      <c r="B16" s="25" t="s">
        <v>6</v>
      </c>
      <c r="C16" s="64" t="s">
        <v>148</v>
      </c>
      <c r="D16" s="65"/>
    </row>
    <row r="17" spans="1:4" s="2" customFormat="1" ht="76.2" customHeight="1" x14ac:dyDescent="0.25">
      <c r="A17" s="6">
        <v>13</v>
      </c>
      <c r="B17" s="3" t="s">
        <v>92</v>
      </c>
      <c r="C17" s="64" t="s">
        <v>145</v>
      </c>
      <c r="D17" s="65"/>
    </row>
    <row r="18" spans="1:4" s="2" customFormat="1" ht="14.4" x14ac:dyDescent="0.3">
      <c r="A18" s="6">
        <v>14</v>
      </c>
      <c r="B18" s="3" t="s">
        <v>93</v>
      </c>
      <c r="C18" s="74" t="s">
        <v>132</v>
      </c>
      <c r="D18" s="75"/>
    </row>
    <row r="19" spans="1:4" s="30" customFormat="1" ht="106.8" customHeight="1" x14ac:dyDescent="0.3">
      <c r="A19" s="24">
        <v>15</v>
      </c>
      <c r="B19" s="25" t="s">
        <v>94</v>
      </c>
      <c r="C19" s="64" t="s">
        <v>209</v>
      </c>
      <c r="D19" s="65"/>
    </row>
    <row r="20" spans="1:4" s="2" customFormat="1" ht="14.4" x14ac:dyDescent="0.3">
      <c r="A20" s="6">
        <v>16</v>
      </c>
      <c r="B20" s="3" t="s">
        <v>95</v>
      </c>
      <c r="C20" s="66" t="s">
        <v>133</v>
      </c>
      <c r="D20" s="67"/>
    </row>
    <row r="21" spans="1:4" s="30" customFormat="1" ht="90.6" customHeight="1" x14ac:dyDescent="0.3">
      <c r="A21" s="24">
        <v>17</v>
      </c>
      <c r="B21" s="25" t="s">
        <v>7</v>
      </c>
      <c r="C21" s="64" t="s">
        <v>137</v>
      </c>
      <c r="D21" s="65"/>
    </row>
    <row r="22" spans="1:4" s="2" customFormat="1" ht="14.4" x14ac:dyDescent="0.3">
      <c r="A22" s="6">
        <v>18</v>
      </c>
      <c r="B22" s="3" t="s">
        <v>96</v>
      </c>
      <c r="C22" s="80">
        <v>0</v>
      </c>
      <c r="D22" s="81"/>
    </row>
    <row r="23" spans="1:4" s="2" customFormat="1" ht="14.4" x14ac:dyDescent="0.3">
      <c r="A23" s="6">
        <v>19</v>
      </c>
      <c r="B23" s="3" t="s">
        <v>97</v>
      </c>
      <c r="C23" s="80">
        <v>0</v>
      </c>
      <c r="D23" s="81"/>
    </row>
    <row r="24" spans="1:4" s="2" customFormat="1" ht="14.4" x14ac:dyDescent="0.3">
      <c r="A24" s="6">
        <v>20</v>
      </c>
      <c r="B24" s="3" t="s">
        <v>107</v>
      </c>
      <c r="C24" s="32"/>
      <c r="D24" s="33"/>
    </row>
    <row r="25" spans="1:4" s="2" customFormat="1" ht="14.4" x14ac:dyDescent="0.3">
      <c r="A25" s="6">
        <v>21</v>
      </c>
      <c r="B25" s="7" t="s">
        <v>8</v>
      </c>
      <c r="C25" s="95" t="s">
        <v>198</v>
      </c>
      <c r="D25" s="81"/>
    </row>
    <row r="26" spans="1:4" s="2" customFormat="1" ht="14.4" x14ac:dyDescent="0.3">
      <c r="A26" s="6"/>
      <c r="B26" s="7"/>
      <c r="C26" s="41"/>
      <c r="D26" s="44" t="s">
        <v>197</v>
      </c>
    </row>
    <row r="27" spans="1:4" s="2" customFormat="1" ht="14.4" x14ac:dyDescent="0.3">
      <c r="A27" s="6">
        <v>22</v>
      </c>
      <c r="B27" s="3" t="s">
        <v>98</v>
      </c>
      <c r="C27" s="68">
        <v>6058050</v>
      </c>
      <c r="D27" s="69"/>
    </row>
    <row r="28" spans="1:4" s="2" customFormat="1" ht="14.4" x14ac:dyDescent="0.3">
      <c r="A28" s="6">
        <v>23</v>
      </c>
      <c r="B28" s="3" t="s">
        <v>99</v>
      </c>
      <c r="C28" s="68">
        <v>415755.56999999995</v>
      </c>
      <c r="D28" s="69"/>
    </row>
    <row r="29" spans="1:4" s="2" customFormat="1" ht="14.4" x14ac:dyDescent="0.3">
      <c r="A29" s="6">
        <v>24</v>
      </c>
      <c r="B29" s="3" t="s">
        <v>100</v>
      </c>
      <c r="C29" s="32"/>
      <c r="D29" s="33"/>
    </row>
    <row r="30" spans="1:4" s="2" customFormat="1" ht="14.4" x14ac:dyDescent="0.3">
      <c r="A30" s="6">
        <v>25</v>
      </c>
      <c r="B30" s="3" t="s">
        <v>101</v>
      </c>
      <c r="C30" s="68">
        <v>6058050</v>
      </c>
      <c r="D30" s="69"/>
    </row>
    <row r="31" spans="1:4" s="2" customFormat="1" ht="14.4" x14ac:dyDescent="0.3">
      <c r="A31" s="6">
        <v>26</v>
      </c>
      <c r="B31" s="3" t="s">
        <v>106</v>
      </c>
      <c r="C31" s="32"/>
      <c r="D31" s="17">
        <v>0</v>
      </c>
    </row>
    <row r="32" spans="1:4" s="2" customFormat="1" ht="15.6" customHeight="1" x14ac:dyDescent="0.25">
      <c r="A32" s="6">
        <v>27</v>
      </c>
      <c r="B32" s="3" t="s">
        <v>102</v>
      </c>
      <c r="C32" s="72">
        <f>C30-C27</f>
        <v>0</v>
      </c>
      <c r="D32" s="73"/>
    </row>
    <row r="33" spans="1:6" s="2" customFormat="1" ht="14.4" x14ac:dyDescent="0.3">
      <c r="A33" s="6">
        <v>28</v>
      </c>
      <c r="B33" s="3" t="s">
        <v>103</v>
      </c>
      <c r="C33" s="32"/>
      <c r="D33" s="33"/>
    </row>
    <row r="34" spans="1:6" s="2" customFormat="1" ht="14.4" x14ac:dyDescent="0.3">
      <c r="A34" s="6">
        <v>29</v>
      </c>
      <c r="B34" s="3" t="s">
        <v>104</v>
      </c>
      <c r="C34" s="32"/>
      <c r="D34" s="33"/>
    </row>
    <row r="35" spans="1:6" s="2" customFormat="1" ht="15.6" customHeight="1" x14ac:dyDescent="0.3">
      <c r="A35" s="6">
        <v>30</v>
      </c>
      <c r="B35" s="3" t="s">
        <v>105</v>
      </c>
      <c r="C35" s="32" t="s">
        <v>21</v>
      </c>
      <c r="D35" s="5"/>
    </row>
    <row r="36" spans="1:6" s="2" customFormat="1" ht="14.4" x14ac:dyDescent="0.3">
      <c r="A36" s="6">
        <v>31</v>
      </c>
      <c r="B36" s="4" t="s">
        <v>40</v>
      </c>
      <c r="C36" s="32"/>
      <c r="D36" s="33"/>
    </row>
    <row r="37" spans="1:6" s="2" customFormat="1" ht="14.4" x14ac:dyDescent="0.3">
      <c r="A37" s="6">
        <v>32</v>
      </c>
      <c r="B37" s="4" t="s">
        <v>9</v>
      </c>
      <c r="C37" s="32"/>
      <c r="D37" s="33"/>
    </row>
    <row r="38" spans="1:6" s="2" customFormat="1" ht="31.8" customHeight="1" x14ac:dyDescent="0.3">
      <c r="A38" s="6">
        <v>33</v>
      </c>
      <c r="B38" s="4" t="s">
        <v>10</v>
      </c>
      <c r="C38" s="62" t="s">
        <v>146</v>
      </c>
      <c r="D38" s="63"/>
    </row>
    <row r="39" spans="1:6" s="2" customFormat="1" ht="78.599999999999994" customHeight="1" x14ac:dyDescent="0.3">
      <c r="A39" s="6"/>
      <c r="B39" s="4"/>
      <c r="C39" s="62" t="s">
        <v>147</v>
      </c>
      <c r="D39" s="63"/>
    </row>
    <row r="40" spans="1:6" s="40" customFormat="1" ht="64.8" customHeight="1" x14ac:dyDescent="0.3">
      <c r="A40" s="24">
        <v>34</v>
      </c>
      <c r="B40" s="39" t="s">
        <v>74</v>
      </c>
      <c r="C40" s="64" t="s">
        <v>134</v>
      </c>
      <c r="D40" s="65"/>
    </row>
    <row r="41" spans="1:6" x14ac:dyDescent="0.25">
      <c r="A41" s="18" t="s">
        <v>15</v>
      </c>
      <c r="E41" s="19"/>
      <c r="F41" s="19"/>
    </row>
    <row r="42" spans="1:6" x14ac:dyDescent="0.25">
      <c r="A42" s="19"/>
      <c r="B42" s="19"/>
      <c r="C42" s="19"/>
      <c r="D42" s="19"/>
      <c r="E42" s="19"/>
      <c r="F42" s="19"/>
    </row>
    <row r="43" spans="1:6" x14ac:dyDescent="0.25">
      <c r="B43" s="19"/>
      <c r="C43" s="19"/>
      <c r="D43" s="19"/>
      <c r="E43" s="19"/>
      <c r="F43" s="19"/>
    </row>
    <row r="44" spans="1:6" x14ac:dyDescent="0.25">
      <c r="B44" s="19" t="s">
        <v>78</v>
      </c>
      <c r="C44" s="19"/>
      <c r="D44" s="19"/>
      <c r="E44" s="19"/>
      <c r="F44" s="19"/>
    </row>
    <row r="45" spans="1:6" ht="15.6" x14ac:dyDescent="0.3">
      <c r="A45" s="20"/>
      <c r="B45" s="19"/>
      <c r="C45" s="22"/>
      <c r="D45" s="21"/>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13</v>
      </c>
    </row>
    <row r="53" spans="2:4" ht="15.6" x14ac:dyDescent="0.3">
      <c r="B53" s="10" t="s">
        <v>14</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0000" scale="70" orientation="portrait" r:id="rId1"/>
  <headerFooter>
    <oddHeader>&amp;RAnnex "A"</oddHeader>
  </headerFooter>
  <rowBreaks count="1" manualBreakCount="1">
    <brk id="53" max="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F61"/>
  <sheetViews>
    <sheetView showGridLines="0" topLeftCell="A22" zoomScaleNormal="100" workbookViewId="0">
      <selection activeCell="C7" sqref="C7"/>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5" spans="1:4" ht="27.6" x14ac:dyDescent="0.25">
      <c r="A5" s="29" t="s">
        <v>81</v>
      </c>
      <c r="B5" s="8" t="s">
        <v>1</v>
      </c>
      <c r="C5" s="83" t="s">
        <v>44</v>
      </c>
      <c r="D5" s="84"/>
    </row>
    <row r="6" spans="1:4" s="2" customFormat="1" ht="14.4" x14ac:dyDescent="0.3">
      <c r="A6" s="6">
        <v>1</v>
      </c>
      <c r="B6" s="3" t="s">
        <v>80</v>
      </c>
      <c r="C6" s="45" t="s">
        <v>83</v>
      </c>
      <c r="D6" s="46"/>
    </row>
    <row r="7" spans="1:4" s="2" customFormat="1" ht="14.4" x14ac:dyDescent="0.3">
      <c r="A7" s="6">
        <v>2</v>
      </c>
      <c r="B7" s="3" t="s">
        <v>84</v>
      </c>
      <c r="C7" s="58" t="s">
        <v>266</v>
      </c>
      <c r="D7" s="56"/>
    </row>
    <row r="8" spans="1:4" s="2" customFormat="1" ht="14.4" x14ac:dyDescent="0.3">
      <c r="A8" s="6">
        <v>3</v>
      </c>
      <c r="B8" s="3" t="s">
        <v>86</v>
      </c>
      <c r="C8" s="32" t="s">
        <v>87</v>
      </c>
      <c r="D8" s="33"/>
    </row>
    <row r="9" spans="1:4" s="2" customFormat="1" ht="14.4" x14ac:dyDescent="0.3">
      <c r="A9" s="6">
        <v>4</v>
      </c>
      <c r="B9" s="3" t="s">
        <v>88</v>
      </c>
      <c r="C9" s="32" t="s">
        <v>139</v>
      </c>
      <c r="D9" s="33"/>
    </row>
    <row r="10" spans="1:4" s="2" customFormat="1" ht="14.4" x14ac:dyDescent="0.3">
      <c r="A10" s="6">
        <v>5</v>
      </c>
      <c r="B10" s="3" t="s">
        <v>89</v>
      </c>
      <c r="C10" s="74" t="s">
        <v>138</v>
      </c>
      <c r="D10" s="75"/>
    </row>
    <row r="11" spans="1:4" s="2" customFormat="1" ht="14.4" x14ac:dyDescent="0.3">
      <c r="A11" s="6">
        <v>6</v>
      </c>
      <c r="B11" s="3" t="s">
        <v>2</v>
      </c>
      <c r="C11" s="74" t="s">
        <v>129</v>
      </c>
      <c r="D11" s="75"/>
    </row>
    <row r="12" spans="1:4" s="2" customFormat="1" ht="14.4" x14ac:dyDescent="0.3">
      <c r="A12" s="6">
        <v>7</v>
      </c>
      <c r="B12" s="3" t="s">
        <v>3</v>
      </c>
      <c r="C12" s="74" t="s">
        <v>45</v>
      </c>
      <c r="D12" s="75"/>
    </row>
    <row r="13" spans="1:4" s="2" customFormat="1" ht="14.4" x14ac:dyDescent="0.3">
      <c r="A13" s="6">
        <v>8</v>
      </c>
      <c r="B13" s="3" t="s">
        <v>4</v>
      </c>
      <c r="C13" s="35" t="s">
        <v>142</v>
      </c>
      <c r="D13" s="33"/>
    </row>
    <row r="14" spans="1:4" s="2" customFormat="1" ht="14.4" x14ac:dyDescent="0.3">
      <c r="A14" s="6">
        <v>9</v>
      </c>
      <c r="B14" s="3" t="s">
        <v>90</v>
      </c>
      <c r="C14" s="76">
        <v>12400000</v>
      </c>
      <c r="D14" s="77"/>
    </row>
    <row r="15" spans="1:4" s="2" customFormat="1" ht="14.4" x14ac:dyDescent="0.3">
      <c r="A15" s="6">
        <v>10</v>
      </c>
      <c r="B15" s="3" t="s">
        <v>5</v>
      </c>
      <c r="C15" s="87" t="s">
        <v>136</v>
      </c>
      <c r="D15" s="88"/>
    </row>
    <row r="16" spans="1:4" s="2" customFormat="1" ht="14.4" x14ac:dyDescent="0.3">
      <c r="A16" s="6">
        <v>11</v>
      </c>
      <c r="B16" s="3" t="s">
        <v>91</v>
      </c>
      <c r="C16" s="32" t="s">
        <v>108</v>
      </c>
      <c r="D16" s="33"/>
    </row>
    <row r="17" spans="1:4" s="30" customFormat="1" ht="63" customHeight="1" x14ac:dyDescent="0.3">
      <c r="A17" s="24">
        <v>12</v>
      </c>
      <c r="B17" s="25" t="s">
        <v>6</v>
      </c>
      <c r="C17" s="64" t="s">
        <v>143</v>
      </c>
      <c r="D17" s="65"/>
    </row>
    <row r="18" spans="1:4" s="2" customFormat="1" ht="76.2" customHeight="1" x14ac:dyDescent="0.3">
      <c r="A18" s="6">
        <v>13</v>
      </c>
      <c r="B18" s="3" t="s">
        <v>92</v>
      </c>
      <c r="C18" s="62" t="s">
        <v>210</v>
      </c>
      <c r="D18" s="63"/>
    </row>
    <row r="19" spans="1:4" s="2" customFormat="1" ht="14.4" x14ac:dyDescent="0.3">
      <c r="A19" s="6">
        <v>14</v>
      </c>
      <c r="B19" s="3" t="s">
        <v>93</v>
      </c>
      <c r="C19" s="74" t="s">
        <v>132</v>
      </c>
      <c r="D19" s="75"/>
    </row>
    <row r="20" spans="1:4" s="30" customFormat="1" ht="106.8" customHeight="1" x14ac:dyDescent="0.3">
      <c r="A20" s="24">
        <v>15</v>
      </c>
      <c r="B20" s="25" t="s">
        <v>94</v>
      </c>
      <c r="C20" s="64" t="s">
        <v>259</v>
      </c>
      <c r="D20" s="65"/>
    </row>
    <row r="21" spans="1:4" s="2" customFormat="1" ht="14.4" x14ac:dyDescent="0.3">
      <c r="A21" s="6">
        <v>16</v>
      </c>
      <c r="B21" s="3" t="s">
        <v>95</v>
      </c>
      <c r="C21" s="66" t="s">
        <v>133</v>
      </c>
      <c r="D21" s="67"/>
    </row>
    <row r="22" spans="1:4" s="30" customFormat="1" ht="90.6" customHeight="1" x14ac:dyDescent="0.3">
      <c r="A22" s="24">
        <v>17</v>
      </c>
      <c r="B22" s="25" t="s">
        <v>7</v>
      </c>
      <c r="C22" s="64" t="s">
        <v>137</v>
      </c>
      <c r="D22" s="65"/>
    </row>
    <row r="23" spans="1:4" s="2" customFormat="1" ht="14.4" x14ac:dyDescent="0.3">
      <c r="A23" s="6">
        <v>18</v>
      </c>
      <c r="B23" s="3" t="s">
        <v>96</v>
      </c>
      <c r="C23" s="80">
        <v>1366666.68</v>
      </c>
      <c r="D23" s="81"/>
    </row>
    <row r="24" spans="1:4" s="2" customFormat="1" ht="14.4" x14ac:dyDescent="0.3">
      <c r="A24" s="6">
        <v>19</v>
      </c>
      <c r="B24" s="3" t="s">
        <v>97</v>
      </c>
      <c r="C24" s="80">
        <v>391338.44</v>
      </c>
      <c r="D24" s="81"/>
    </row>
    <row r="25" spans="1:4" s="2" customFormat="1" ht="14.4" x14ac:dyDescent="0.3">
      <c r="A25" s="6">
        <v>20</v>
      </c>
      <c r="B25" s="3" t="s">
        <v>107</v>
      </c>
      <c r="C25" s="32"/>
      <c r="D25" s="33"/>
    </row>
    <row r="26" spans="1:4" s="2" customFormat="1" ht="14.4" x14ac:dyDescent="0.3">
      <c r="A26" s="6">
        <v>21</v>
      </c>
      <c r="B26" s="7" t="s">
        <v>8</v>
      </c>
      <c r="C26" s="95" t="s">
        <v>199</v>
      </c>
      <c r="D26" s="81"/>
    </row>
    <row r="27" spans="1:4" s="2" customFormat="1" ht="14.4" x14ac:dyDescent="0.3">
      <c r="A27" s="6"/>
      <c r="B27" s="7"/>
      <c r="C27" s="41"/>
      <c r="D27" s="44" t="s">
        <v>200</v>
      </c>
    </row>
    <row r="28" spans="1:4" s="2" customFormat="1" ht="14.4" x14ac:dyDescent="0.3">
      <c r="A28" s="6">
        <v>22</v>
      </c>
      <c r="B28" s="3" t="s">
        <v>98</v>
      </c>
      <c r="C28" s="68">
        <f>4783333.38+341666.67+341666.67+341666.67+341666.67</f>
        <v>6150000.0599999996</v>
      </c>
      <c r="D28" s="69"/>
    </row>
    <row r="29" spans="1:4" s="2" customFormat="1" ht="14.4" x14ac:dyDescent="0.3">
      <c r="A29" s="6">
        <v>23</v>
      </c>
      <c r="B29" s="3" t="s">
        <v>99</v>
      </c>
      <c r="C29" s="68">
        <f>2815044.76+103071+119348.76+111954.34+108668.72</f>
        <v>3258087.5799999996</v>
      </c>
      <c r="D29" s="69"/>
    </row>
    <row r="30" spans="1:4" s="2" customFormat="1" ht="14.4" x14ac:dyDescent="0.3">
      <c r="A30" s="6">
        <v>24</v>
      </c>
      <c r="B30" s="3" t="s">
        <v>100</v>
      </c>
      <c r="C30" s="32"/>
      <c r="D30" s="33"/>
    </row>
    <row r="31" spans="1:4" s="2" customFormat="1" ht="14.4" x14ac:dyDescent="0.3">
      <c r="A31" s="6">
        <v>25</v>
      </c>
      <c r="B31" s="3" t="s">
        <v>101</v>
      </c>
      <c r="C31" s="68">
        <v>12300000</v>
      </c>
      <c r="D31" s="69"/>
    </row>
    <row r="32" spans="1:4" s="2" customFormat="1" ht="14.4" x14ac:dyDescent="0.3">
      <c r="A32" s="6">
        <v>26</v>
      </c>
      <c r="B32" s="3" t="s">
        <v>106</v>
      </c>
      <c r="C32" s="32"/>
      <c r="D32" s="17">
        <v>0</v>
      </c>
    </row>
    <row r="33" spans="1:6" s="2" customFormat="1" ht="15.6" customHeight="1" x14ac:dyDescent="0.25">
      <c r="A33" s="6">
        <v>27</v>
      </c>
      <c r="B33" s="3" t="s">
        <v>102</v>
      </c>
      <c r="C33" s="72">
        <f>C31-C28</f>
        <v>6149999.9400000004</v>
      </c>
      <c r="D33" s="73"/>
    </row>
    <row r="34" spans="1:6" s="2" customFormat="1" ht="14.4" x14ac:dyDescent="0.3">
      <c r="A34" s="6">
        <v>28</v>
      </c>
      <c r="B34" s="3" t="s">
        <v>103</v>
      </c>
      <c r="C34" s="32"/>
      <c r="D34" s="33"/>
    </row>
    <row r="35" spans="1:6" s="2" customFormat="1" ht="14.4" x14ac:dyDescent="0.3">
      <c r="A35" s="6">
        <v>29</v>
      </c>
      <c r="B35" s="3" t="s">
        <v>104</v>
      </c>
      <c r="C35" s="32"/>
      <c r="D35" s="33"/>
    </row>
    <row r="36" spans="1:6" s="2" customFormat="1" ht="15.6" customHeight="1" x14ac:dyDescent="0.3">
      <c r="A36" s="6">
        <v>30</v>
      </c>
      <c r="B36" s="3" t="s">
        <v>105</v>
      </c>
      <c r="C36" s="32" t="s">
        <v>21</v>
      </c>
      <c r="D36" s="5"/>
    </row>
    <row r="37" spans="1:6" s="2" customFormat="1" ht="14.4" x14ac:dyDescent="0.3">
      <c r="A37" s="6">
        <v>31</v>
      </c>
      <c r="B37" s="4" t="s">
        <v>40</v>
      </c>
      <c r="C37" s="32"/>
      <c r="D37" s="33"/>
    </row>
    <row r="38" spans="1:6" s="2" customFormat="1" ht="14.4" x14ac:dyDescent="0.3">
      <c r="A38" s="6">
        <v>32</v>
      </c>
      <c r="B38" s="4" t="s">
        <v>9</v>
      </c>
      <c r="C38" s="32"/>
      <c r="D38" s="33"/>
    </row>
    <row r="39" spans="1:6" s="2" customFormat="1" ht="31.8" customHeight="1" x14ac:dyDescent="0.3">
      <c r="A39" s="6">
        <v>33</v>
      </c>
      <c r="B39" s="4" t="s">
        <v>10</v>
      </c>
      <c r="C39" s="62" t="s">
        <v>130</v>
      </c>
      <c r="D39" s="63"/>
    </row>
    <row r="40" spans="1:6" s="2" customFormat="1" ht="78.599999999999994" customHeight="1" x14ac:dyDescent="0.3">
      <c r="A40" s="6"/>
      <c r="B40" s="4"/>
      <c r="C40" s="62" t="s">
        <v>131</v>
      </c>
      <c r="D40" s="63"/>
    </row>
    <row r="41" spans="1:6" s="40" customFormat="1" ht="64.8" customHeight="1" x14ac:dyDescent="0.3">
      <c r="A41" s="24">
        <v>34</v>
      </c>
      <c r="B41" s="39" t="s">
        <v>74</v>
      </c>
      <c r="C41" s="64" t="s">
        <v>134</v>
      </c>
      <c r="D41" s="65"/>
    </row>
    <row r="42" spans="1:6" x14ac:dyDescent="0.25">
      <c r="A42" s="18" t="s">
        <v>15</v>
      </c>
      <c r="E42" s="19"/>
      <c r="F42" s="19"/>
    </row>
    <row r="43" spans="1:6" ht="14.4" customHeight="1" x14ac:dyDescent="0.25">
      <c r="A43" s="19"/>
      <c r="B43" s="19" t="s">
        <v>235</v>
      </c>
      <c r="C43" s="19"/>
      <c r="D43" s="19"/>
      <c r="E43" s="19"/>
      <c r="F43" s="19"/>
    </row>
    <row r="44" spans="1:6" x14ac:dyDescent="0.25">
      <c r="B44" s="19" t="s">
        <v>46</v>
      </c>
      <c r="C44" s="19"/>
      <c r="D44" s="19"/>
      <c r="E44" s="19"/>
      <c r="F44" s="19"/>
    </row>
    <row r="45" spans="1:6" x14ac:dyDescent="0.25">
      <c r="B45" s="19"/>
      <c r="C45" s="19"/>
      <c r="D45" s="19"/>
      <c r="E45" s="19"/>
      <c r="F45" s="19"/>
    </row>
    <row r="46" spans="1:6" ht="15.6" x14ac:dyDescent="0.3">
      <c r="A46" s="20"/>
      <c r="B46" s="19"/>
      <c r="C46" s="22"/>
      <c r="D46" s="21"/>
    </row>
    <row r="48" spans="1:6" x14ac:dyDescent="0.25">
      <c r="B48" s="2" t="s">
        <v>12</v>
      </c>
    </row>
    <row r="49" spans="2:4" x14ac:dyDescent="0.25">
      <c r="B49" s="2"/>
    </row>
    <row r="50" spans="2:4" x14ac:dyDescent="0.25">
      <c r="B50" s="2"/>
    </row>
    <row r="51" spans="2:4" x14ac:dyDescent="0.25">
      <c r="B51" s="2"/>
    </row>
    <row r="52" spans="2:4" x14ac:dyDescent="0.25">
      <c r="B52" s="2"/>
    </row>
    <row r="53" spans="2:4" x14ac:dyDescent="0.25">
      <c r="B53" s="11" t="s">
        <v>13</v>
      </c>
    </row>
    <row r="54" spans="2:4" ht="15.6" x14ac:dyDescent="0.3">
      <c r="B54" s="10" t="s">
        <v>14</v>
      </c>
    </row>
    <row r="55" spans="2:4" x14ac:dyDescent="0.25">
      <c r="B55" s="2"/>
    </row>
    <row r="56" spans="2:4" s="2" customFormat="1" x14ac:dyDescent="0.25">
      <c r="D56" s="1"/>
    </row>
    <row r="57" spans="2:4" s="2" customFormat="1" x14ac:dyDescent="0.25">
      <c r="B57" s="9"/>
      <c r="D57" s="1"/>
    </row>
    <row r="58" spans="2:4" s="2" customFormat="1" x14ac:dyDescent="0.25">
      <c r="B58" s="9"/>
      <c r="D58" s="1"/>
    </row>
    <row r="59" spans="2:4" s="2" customFormat="1" x14ac:dyDescent="0.25">
      <c r="D59" s="1"/>
    </row>
    <row r="60" spans="2:4" s="2" customFormat="1" x14ac:dyDescent="0.25">
      <c r="D60" s="1"/>
    </row>
    <row r="61" spans="2:4" s="2" customFormat="1" x14ac:dyDescent="0.25">
      <c r="D61" s="1"/>
    </row>
  </sheetData>
  <mergeCells count="25">
    <mergeCell ref="C41:D41"/>
    <mergeCell ref="C21:D21"/>
    <mergeCell ref="C22:D22"/>
    <mergeCell ref="C23:D23"/>
    <mergeCell ref="C24:D24"/>
    <mergeCell ref="C26:D26"/>
    <mergeCell ref="C28:D28"/>
    <mergeCell ref="C29:D29"/>
    <mergeCell ref="C31:D31"/>
    <mergeCell ref="C33:D33"/>
    <mergeCell ref="C39:D39"/>
    <mergeCell ref="C40:D40"/>
    <mergeCell ref="C20:D20"/>
    <mergeCell ref="A1:D1"/>
    <mergeCell ref="A2:D2"/>
    <mergeCell ref="A3:D3"/>
    <mergeCell ref="C5:D5"/>
    <mergeCell ref="C10:D10"/>
    <mergeCell ref="C11:D11"/>
    <mergeCell ref="C18:D18"/>
    <mergeCell ref="C12:D12"/>
    <mergeCell ref="C14:D14"/>
    <mergeCell ref="C15:D15"/>
    <mergeCell ref="C17:D17"/>
    <mergeCell ref="C19:D19"/>
  </mergeCells>
  <printOptions horizontalCentered="1"/>
  <pageMargins left="0.23622047244094491" right="0.23622047244094491" top="0.74803149606299213" bottom="0.74803149606299213" header="0.31496062992125984" footer="0.31496062992125984"/>
  <pageSetup paperSize="10000" scale="69" orientation="portrait" r:id="rId1"/>
  <headerFooter>
    <oddHeader>&amp;RAnnex "A"</oddHeader>
  </headerFooter>
  <rowBreaks count="1" manualBreakCount="1">
    <brk id="54" max="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F60"/>
  <sheetViews>
    <sheetView showGridLines="0" topLeftCell="A19" zoomScaleNormal="100" workbookViewId="0">
      <selection activeCell="C32" sqref="C32:D32"/>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4" spans="1:4" ht="27.6" x14ac:dyDescent="0.25">
      <c r="A4" s="29" t="s">
        <v>81</v>
      </c>
      <c r="B4" s="8" t="s">
        <v>1</v>
      </c>
      <c r="C4" s="83" t="s">
        <v>38</v>
      </c>
      <c r="D4" s="84"/>
    </row>
    <row r="5" spans="1:4" s="2" customFormat="1" ht="14.4" x14ac:dyDescent="0.3">
      <c r="A5" s="6">
        <v>1</v>
      </c>
      <c r="B5" s="3" t="s">
        <v>80</v>
      </c>
      <c r="C5" s="45" t="s">
        <v>83</v>
      </c>
      <c r="D5" s="46"/>
    </row>
    <row r="6" spans="1:4" s="2" customFormat="1" ht="14.4" x14ac:dyDescent="0.3">
      <c r="A6" s="6">
        <v>2</v>
      </c>
      <c r="B6" s="3" t="s">
        <v>84</v>
      </c>
      <c r="C6" s="58" t="s">
        <v>266</v>
      </c>
      <c r="D6" s="56"/>
    </row>
    <row r="7" spans="1:4" s="2" customFormat="1" ht="14.4" x14ac:dyDescent="0.3">
      <c r="A7" s="6">
        <v>3</v>
      </c>
      <c r="B7" s="3" t="s">
        <v>86</v>
      </c>
      <c r="C7" s="32" t="s">
        <v>87</v>
      </c>
      <c r="D7" s="33"/>
    </row>
    <row r="8" spans="1:4" s="2" customFormat="1" ht="14.4" x14ac:dyDescent="0.3">
      <c r="A8" s="6">
        <v>4</v>
      </c>
      <c r="B8" s="3" t="s">
        <v>88</v>
      </c>
      <c r="C8" s="32" t="s">
        <v>139</v>
      </c>
      <c r="D8" s="33"/>
    </row>
    <row r="9" spans="1:4" s="2" customFormat="1" ht="14.4" x14ac:dyDescent="0.3">
      <c r="A9" s="6">
        <v>5</v>
      </c>
      <c r="B9" s="3" t="s">
        <v>89</v>
      </c>
      <c r="C9" s="74" t="s">
        <v>138</v>
      </c>
      <c r="D9" s="75"/>
    </row>
    <row r="10" spans="1:4" s="2" customFormat="1" ht="14.4" x14ac:dyDescent="0.3">
      <c r="A10" s="6">
        <v>6</v>
      </c>
      <c r="B10" s="3" t="s">
        <v>2</v>
      </c>
      <c r="C10" s="74" t="s">
        <v>129</v>
      </c>
      <c r="D10" s="75"/>
    </row>
    <row r="11" spans="1:4" s="2" customFormat="1" ht="14.4" x14ac:dyDescent="0.3">
      <c r="A11" s="6">
        <v>7</v>
      </c>
      <c r="B11" s="3" t="s">
        <v>3</v>
      </c>
      <c r="C11" s="74" t="s">
        <v>45</v>
      </c>
      <c r="D11" s="75"/>
    </row>
    <row r="12" spans="1:4" s="2" customFormat="1" ht="14.4" x14ac:dyDescent="0.3">
      <c r="A12" s="6">
        <v>8</v>
      </c>
      <c r="B12" s="3" t="s">
        <v>4</v>
      </c>
      <c r="C12" s="34" t="s">
        <v>140</v>
      </c>
      <c r="D12" s="33"/>
    </row>
    <row r="13" spans="1:4" s="2" customFormat="1" ht="14.4" x14ac:dyDescent="0.3">
      <c r="A13" s="6">
        <v>9</v>
      </c>
      <c r="B13" s="3" t="s">
        <v>90</v>
      </c>
      <c r="C13" s="76">
        <v>127270000</v>
      </c>
      <c r="D13" s="77"/>
    </row>
    <row r="14" spans="1:4" s="2" customFormat="1" ht="14.4" x14ac:dyDescent="0.3">
      <c r="A14" s="6">
        <v>10</v>
      </c>
      <c r="B14" s="3" t="s">
        <v>5</v>
      </c>
      <c r="C14" s="87" t="s">
        <v>136</v>
      </c>
      <c r="D14" s="88"/>
    </row>
    <row r="15" spans="1:4" s="2" customFormat="1" ht="14.4" x14ac:dyDescent="0.3">
      <c r="A15" s="6">
        <v>11</v>
      </c>
      <c r="B15" s="3" t="s">
        <v>91</v>
      </c>
      <c r="C15" s="32" t="s">
        <v>108</v>
      </c>
      <c r="D15" s="33"/>
    </row>
    <row r="16" spans="1:4" s="30" customFormat="1" ht="40.200000000000003" customHeight="1" x14ac:dyDescent="0.3">
      <c r="A16" s="24">
        <v>12</v>
      </c>
      <c r="B16" s="25" t="s">
        <v>6</v>
      </c>
      <c r="C16" s="64" t="s">
        <v>39</v>
      </c>
      <c r="D16" s="65"/>
    </row>
    <row r="17" spans="1:4" s="2" customFormat="1" ht="88.2" customHeight="1" x14ac:dyDescent="0.3">
      <c r="A17" s="6">
        <v>13</v>
      </c>
      <c r="B17" s="3" t="s">
        <v>92</v>
      </c>
      <c r="C17" s="62" t="s">
        <v>211</v>
      </c>
      <c r="D17" s="63"/>
    </row>
    <row r="18" spans="1:4" s="2" customFormat="1" ht="14.4" x14ac:dyDescent="0.3">
      <c r="A18" s="6">
        <v>14</v>
      </c>
      <c r="B18" s="3" t="s">
        <v>93</v>
      </c>
      <c r="C18" s="74" t="s">
        <v>132</v>
      </c>
      <c r="D18" s="75"/>
    </row>
    <row r="19" spans="1:4" s="30" customFormat="1" ht="102" customHeight="1" x14ac:dyDescent="0.3">
      <c r="A19" s="24">
        <v>15</v>
      </c>
      <c r="B19" s="25" t="s">
        <v>94</v>
      </c>
      <c r="C19" s="64" t="s">
        <v>258</v>
      </c>
      <c r="D19" s="65"/>
    </row>
    <row r="20" spans="1:4" s="2" customFormat="1" ht="14.4" x14ac:dyDescent="0.3">
      <c r="A20" s="6">
        <v>16</v>
      </c>
      <c r="B20" s="3" t="s">
        <v>95</v>
      </c>
      <c r="C20" s="66" t="s">
        <v>133</v>
      </c>
      <c r="D20" s="67"/>
    </row>
    <row r="21" spans="1:4" s="30" customFormat="1" ht="90.6" customHeight="1" x14ac:dyDescent="0.3">
      <c r="A21" s="24">
        <v>17</v>
      </c>
      <c r="B21" s="25" t="s">
        <v>7</v>
      </c>
      <c r="C21" s="64" t="s">
        <v>137</v>
      </c>
      <c r="D21" s="65"/>
    </row>
    <row r="22" spans="1:4" s="2" customFormat="1" ht="14.4" x14ac:dyDescent="0.3">
      <c r="A22" s="6">
        <v>18</v>
      </c>
      <c r="B22" s="3" t="s">
        <v>96</v>
      </c>
      <c r="C22" s="80">
        <v>13470601.84</v>
      </c>
      <c r="D22" s="81"/>
    </row>
    <row r="23" spans="1:4" s="2" customFormat="1" ht="14.4" x14ac:dyDescent="0.3">
      <c r="A23" s="6">
        <v>19</v>
      </c>
      <c r="B23" s="3" t="s">
        <v>97</v>
      </c>
      <c r="C23" s="80">
        <v>2830856.22</v>
      </c>
      <c r="D23" s="81"/>
    </row>
    <row r="24" spans="1:4" s="2" customFormat="1" ht="14.4" x14ac:dyDescent="0.3">
      <c r="A24" s="6">
        <v>20</v>
      </c>
      <c r="B24" s="3" t="s">
        <v>107</v>
      </c>
      <c r="C24" s="45" t="s">
        <v>83</v>
      </c>
      <c r="D24" s="46"/>
    </row>
    <row r="25" spans="1:4" s="2" customFormat="1" ht="14.4" x14ac:dyDescent="0.3">
      <c r="A25" s="6">
        <v>21</v>
      </c>
      <c r="B25" s="7" t="s">
        <v>8</v>
      </c>
      <c r="C25" s="45" t="s">
        <v>224</v>
      </c>
      <c r="D25" s="46"/>
    </row>
    <row r="26" spans="1:4" s="2" customFormat="1" ht="14.4" x14ac:dyDescent="0.3">
      <c r="A26" s="6"/>
      <c r="B26" s="7"/>
      <c r="C26" s="41"/>
      <c r="D26" s="44" t="s">
        <v>202</v>
      </c>
    </row>
    <row r="27" spans="1:4" s="2" customFormat="1" ht="14.4" x14ac:dyDescent="0.3">
      <c r="A27" s="6">
        <v>22</v>
      </c>
      <c r="B27" s="3" t="s">
        <v>98</v>
      </c>
      <c r="C27" s="68">
        <f>61770008.16+3367650.46+3367650.46+3367650.46+3367650.46+3367650.46</f>
        <v>78608260.459999979</v>
      </c>
      <c r="D27" s="69"/>
    </row>
    <row r="28" spans="1:4" s="2" customFormat="1" ht="14.4" x14ac:dyDescent="0.3">
      <c r="A28" s="6">
        <v>23</v>
      </c>
      <c r="B28" s="3" t="s">
        <v>99</v>
      </c>
      <c r="C28" s="68">
        <f>29582150.48+793658.34+873957.89+807275.64+772437.53+717263.42</f>
        <v>33546743.300000004</v>
      </c>
      <c r="D28" s="69"/>
    </row>
    <row r="29" spans="1:4" s="2" customFormat="1" ht="14.4" x14ac:dyDescent="0.3">
      <c r="A29" s="6">
        <v>24</v>
      </c>
      <c r="B29" s="3" t="s">
        <v>100</v>
      </c>
      <c r="C29" s="32"/>
      <c r="D29" s="33"/>
    </row>
    <row r="30" spans="1:4" s="2" customFormat="1" ht="14.4" x14ac:dyDescent="0.3">
      <c r="A30" s="6">
        <v>25</v>
      </c>
      <c r="B30" s="3" t="s">
        <v>101</v>
      </c>
      <c r="C30" s="68">
        <v>119020066.26000001</v>
      </c>
      <c r="D30" s="69"/>
    </row>
    <row r="31" spans="1:4" s="2" customFormat="1" ht="14.4" x14ac:dyDescent="0.3">
      <c r="A31" s="6">
        <v>26</v>
      </c>
      <c r="B31" s="3" t="s">
        <v>106</v>
      </c>
      <c r="C31" s="32"/>
      <c r="D31" s="17">
        <v>0</v>
      </c>
    </row>
    <row r="32" spans="1:4" s="2" customFormat="1" ht="15.6" customHeight="1" x14ac:dyDescent="0.25">
      <c r="A32" s="6">
        <v>27</v>
      </c>
      <c r="B32" s="3" t="s">
        <v>102</v>
      </c>
      <c r="C32" s="72">
        <f>C30-C27</f>
        <v>40411805.800000027</v>
      </c>
      <c r="D32" s="73"/>
    </row>
    <row r="33" spans="1:6" s="2" customFormat="1" ht="14.4" x14ac:dyDescent="0.3">
      <c r="A33" s="6">
        <v>28</v>
      </c>
      <c r="B33" s="3" t="s">
        <v>103</v>
      </c>
      <c r="C33" s="32"/>
      <c r="D33" s="33"/>
    </row>
    <row r="34" spans="1:6" s="2" customFormat="1" ht="14.4" x14ac:dyDescent="0.3">
      <c r="A34" s="6">
        <v>29</v>
      </c>
      <c r="B34" s="3" t="s">
        <v>104</v>
      </c>
      <c r="C34" s="32"/>
      <c r="D34" s="33"/>
    </row>
    <row r="35" spans="1:6" s="2" customFormat="1" ht="15.6" customHeight="1" x14ac:dyDescent="0.3">
      <c r="A35" s="6">
        <v>30</v>
      </c>
      <c r="B35" s="3" t="s">
        <v>105</v>
      </c>
      <c r="C35" s="32" t="s">
        <v>21</v>
      </c>
      <c r="D35" s="5"/>
    </row>
    <row r="36" spans="1:6" s="2" customFormat="1" ht="14.4" x14ac:dyDescent="0.3">
      <c r="A36" s="6">
        <v>31</v>
      </c>
      <c r="B36" s="4" t="s">
        <v>40</v>
      </c>
      <c r="C36" s="32"/>
      <c r="D36" s="33"/>
    </row>
    <row r="37" spans="1:6" s="2" customFormat="1" ht="14.4" x14ac:dyDescent="0.3">
      <c r="A37" s="6">
        <v>32</v>
      </c>
      <c r="B37" s="4" t="s">
        <v>9</v>
      </c>
      <c r="C37" s="32"/>
      <c r="D37" s="33"/>
    </row>
    <row r="38" spans="1:6" s="2" customFormat="1" ht="31.8" customHeight="1" x14ac:dyDescent="0.3">
      <c r="A38" s="6">
        <v>33</v>
      </c>
      <c r="B38" s="4" t="s">
        <v>10</v>
      </c>
      <c r="C38" s="62" t="s">
        <v>130</v>
      </c>
      <c r="D38" s="63"/>
    </row>
    <row r="39" spans="1:6" s="2" customFormat="1" ht="78.599999999999994" customHeight="1" x14ac:dyDescent="0.3">
      <c r="A39" s="6"/>
      <c r="B39" s="4"/>
      <c r="C39" s="62" t="s">
        <v>131</v>
      </c>
      <c r="D39" s="63"/>
    </row>
    <row r="40" spans="1:6" s="40" customFormat="1" ht="64.8" customHeight="1" x14ac:dyDescent="0.3">
      <c r="A40" s="24">
        <v>34</v>
      </c>
      <c r="B40" s="39" t="s">
        <v>74</v>
      </c>
      <c r="C40" s="64" t="s">
        <v>134</v>
      </c>
      <c r="D40" s="65"/>
    </row>
    <row r="41" spans="1:6" x14ac:dyDescent="0.25">
      <c r="A41" s="18" t="s">
        <v>15</v>
      </c>
      <c r="E41" s="19"/>
      <c r="F41" s="19"/>
    </row>
    <row r="42" spans="1:6" ht="14.4" customHeight="1" x14ac:dyDescent="0.25">
      <c r="A42" s="19"/>
      <c r="B42" s="19" t="s">
        <v>235</v>
      </c>
      <c r="C42" s="19"/>
      <c r="D42" s="19"/>
      <c r="E42" s="19"/>
      <c r="F42" s="19"/>
    </row>
    <row r="43" spans="1:6" x14ac:dyDescent="0.25">
      <c r="B43" s="19" t="s">
        <v>46</v>
      </c>
      <c r="C43" s="19"/>
      <c r="D43" s="19"/>
      <c r="E43" s="19"/>
      <c r="F43" s="19"/>
    </row>
    <row r="44" spans="1:6" x14ac:dyDescent="0.25">
      <c r="B44" s="19"/>
      <c r="C44" s="19"/>
      <c r="D44" s="19"/>
      <c r="E44" s="19"/>
      <c r="F44" s="19"/>
    </row>
    <row r="45" spans="1:6" ht="15.6" x14ac:dyDescent="0.3">
      <c r="A45" s="20"/>
      <c r="B45" s="19"/>
      <c r="C45" s="22"/>
      <c r="D45" s="21"/>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13</v>
      </c>
    </row>
    <row r="53" spans="2:4" ht="15.6" x14ac:dyDescent="0.3">
      <c r="B53" s="10" t="s">
        <v>14</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4">
    <mergeCell ref="C40:D40"/>
    <mergeCell ref="C11:D11"/>
    <mergeCell ref="C30:D30"/>
    <mergeCell ref="C32:D32"/>
    <mergeCell ref="C38:D38"/>
    <mergeCell ref="C39:D39"/>
    <mergeCell ref="C27:D27"/>
    <mergeCell ref="C28:D28"/>
    <mergeCell ref="C13:D13"/>
    <mergeCell ref="C14:D14"/>
    <mergeCell ref="C16:D16"/>
    <mergeCell ref="C18:D18"/>
    <mergeCell ref="C19:D19"/>
    <mergeCell ref="C20:D20"/>
    <mergeCell ref="C17:D17"/>
    <mergeCell ref="C21:D21"/>
    <mergeCell ref="C22:D22"/>
    <mergeCell ref="C23:D23"/>
    <mergeCell ref="A1:D1"/>
    <mergeCell ref="A2:D2"/>
    <mergeCell ref="A3:D3"/>
    <mergeCell ref="C4:D4"/>
    <mergeCell ref="C10:D10"/>
    <mergeCell ref="C9:D9"/>
  </mergeCells>
  <printOptions horizontalCentered="1"/>
  <pageMargins left="0.23622047244094491" right="0.23622047244094491" top="0.74803149606299213" bottom="0.74803149606299213" header="0.31496062992125984" footer="0.31496062992125984"/>
  <pageSetup paperSize="10000" scale="71" orientation="portrait" r:id="rId1"/>
  <headerFooter>
    <oddHeader>&amp;RAnnex "A"</oddHeader>
  </headerFooter>
  <rowBreaks count="1" manualBreakCount="1">
    <brk id="53" max="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F60"/>
  <sheetViews>
    <sheetView showGridLines="0" topLeftCell="A37" zoomScaleNormal="100" workbookViewId="0">
      <selection activeCell="C32" sqref="C32:D32"/>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4" spans="1:4" ht="27.6" x14ac:dyDescent="0.25">
      <c r="A4" s="29" t="s">
        <v>81</v>
      </c>
      <c r="B4" s="8" t="s">
        <v>1</v>
      </c>
      <c r="C4" s="83" t="s">
        <v>36</v>
      </c>
      <c r="D4" s="84"/>
    </row>
    <row r="5" spans="1:4" s="2" customFormat="1" ht="14.4" x14ac:dyDescent="0.3">
      <c r="A5" s="6">
        <v>1</v>
      </c>
      <c r="B5" s="3" t="s">
        <v>80</v>
      </c>
      <c r="C5" s="45" t="s">
        <v>83</v>
      </c>
      <c r="D5" s="46"/>
    </row>
    <row r="6" spans="1:4" s="2" customFormat="1" ht="14.4" x14ac:dyDescent="0.3">
      <c r="A6" s="6">
        <v>2</v>
      </c>
      <c r="B6" s="3" t="s">
        <v>84</v>
      </c>
      <c r="C6" s="58" t="s">
        <v>266</v>
      </c>
      <c r="D6" s="56"/>
    </row>
    <row r="7" spans="1:4" s="2" customFormat="1" ht="14.4" x14ac:dyDescent="0.3">
      <c r="A7" s="6">
        <v>3</v>
      </c>
      <c r="B7" s="3" t="s">
        <v>86</v>
      </c>
      <c r="C7" s="32" t="s">
        <v>87</v>
      </c>
      <c r="D7" s="33"/>
    </row>
    <row r="8" spans="1:4" s="2" customFormat="1" ht="14.4" x14ac:dyDescent="0.3">
      <c r="A8" s="6">
        <v>4</v>
      </c>
      <c r="B8" s="3" t="s">
        <v>88</v>
      </c>
      <c r="C8" s="32" t="s">
        <v>139</v>
      </c>
      <c r="D8" s="33"/>
    </row>
    <row r="9" spans="1:4" s="2" customFormat="1" ht="14.4" x14ac:dyDescent="0.3">
      <c r="A9" s="6">
        <v>5</v>
      </c>
      <c r="B9" s="3" t="s">
        <v>89</v>
      </c>
      <c r="C9" s="74" t="s">
        <v>138</v>
      </c>
      <c r="D9" s="75"/>
    </row>
    <row r="10" spans="1:4" s="2" customFormat="1" ht="14.4" x14ac:dyDescent="0.3">
      <c r="A10" s="6">
        <v>6</v>
      </c>
      <c r="B10" s="3" t="s">
        <v>2</v>
      </c>
      <c r="C10" s="74" t="s">
        <v>129</v>
      </c>
      <c r="D10" s="75"/>
    </row>
    <row r="11" spans="1:4" s="2" customFormat="1" ht="14.4" x14ac:dyDescent="0.3">
      <c r="A11" s="6">
        <v>7</v>
      </c>
      <c r="B11" s="3" t="s">
        <v>3</v>
      </c>
      <c r="C11" s="74" t="s">
        <v>45</v>
      </c>
      <c r="D11" s="75"/>
    </row>
    <row r="12" spans="1:4" s="2" customFormat="1" ht="14.4" x14ac:dyDescent="0.3">
      <c r="A12" s="6">
        <v>8</v>
      </c>
      <c r="B12" s="3" t="s">
        <v>4</v>
      </c>
      <c r="C12" s="34" t="s">
        <v>140</v>
      </c>
      <c r="D12" s="33"/>
    </row>
    <row r="13" spans="1:4" s="2" customFormat="1" ht="14.4" x14ac:dyDescent="0.3">
      <c r="A13" s="6">
        <v>9</v>
      </c>
      <c r="B13" s="3" t="s">
        <v>90</v>
      </c>
      <c r="C13" s="76">
        <v>50240000</v>
      </c>
      <c r="D13" s="77"/>
    </row>
    <row r="14" spans="1:4" s="2" customFormat="1" ht="14.4" x14ac:dyDescent="0.3">
      <c r="A14" s="6">
        <v>10</v>
      </c>
      <c r="B14" s="3" t="s">
        <v>5</v>
      </c>
      <c r="C14" s="87" t="s">
        <v>136</v>
      </c>
      <c r="D14" s="88"/>
    </row>
    <row r="15" spans="1:4" s="2" customFormat="1" ht="14.4" x14ac:dyDescent="0.3">
      <c r="A15" s="6">
        <v>11</v>
      </c>
      <c r="B15" s="3" t="s">
        <v>91</v>
      </c>
      <c r="C15" s="32" t="s">
        <v>108</v>
      </c>
      <c r="D15" s="33"/>
    </row>
    <row r="16" spans="1:4" s="30" customFormat="1" ht="45.6" customHeight="1" x14ac:dyDescent="0.3">
      <c r="A16" s="24">
        <v>12</v>
      </c>
      <c r="B16" s="25" t="s">
        <v>6</v>
      </c>
      <c r="C16" s="62" t="s">
        <v>37</v>
      </c>
      <c r="D16" s="63"/>
    </row>
    <row r="17" spans="1:4" s="2" customFormat="1" ht="79.8" customHeight="1" x14ac:dyDescent="0.3">
      <c r="A17" s="6">
        <v>13</v>
      </c>
      <c r="B17" s="3" t="s">
        <v>92</v>
      </c>
      <c r="C17" s="62" t="s">
        <v>212</v>
      </c>
      <c r="D17" s="63"/>
    </row>
    <row r="18" spans="1:4" s="2" customFormat="1" ht="14.4" x14ac:dyDescent="0.3">
      <c r="A18" s="6">
        <v>14</v>
      </c>
      <c r="B18" s="3" t="s">
        <v>93</v>
      </c>
      <c r="C18" s="74" t="s">
        <v>132</v>
      </c>
      <c r="D18" s="75"/>
    </row>
    <row r="19" spans="1:4" s="30" customFormat="1" ht="103.8" customHeight="1" x14ac:dyDescent="0.3">
      <c r="A19" s="24">
        <v>15</v>
      </c>
      <c r="B19" s="25" t="s">
        <v>94</v>
      </c>
      <c r="C19" s="64" t="s">
        <v>257</v>
      </c>
      <c r="D19" s="65"/>
    </row>
    <row r="20" spans="1:4" s="2" customFormat="1" ht="14.4" x14ac:dyDescent="0.3">
      <c r="A20" s="6">
        <v>16</v>
      </c>
      <c r="B20" s="3" t="s">
        <v>95</v>
      </c>
      <c r="C20" s="66" t="s">
        <v>133</v>
      </c>
      <c r="D20" s="67"/>
    </row>
    <row r="21" spans="1:4" s="30" customFormat="1" ht="90.6" customHeight="1" x14ac:dyDescent="0.3">
      <c r="A21" s="24">
        <v>17</v>
      </c>
      <c r="B21" s="25" t="s">
        <v>7</v>
      </c>
      <c r="C21" s="64" t="s">
        <v>137</v>
      </c>
      <c r="D21" s="65"/>
    </row>
    <row r="22" spans="1:4" s="2" customFormat="1" ht="14.4" x14ac:dyDescent="0.3">
      <c r="A22" s="6">
        <v>18</v>
      </c>
      <c r="B22" s="3" t="s">
        <v>96</v>
      </c>
      <c r="C22" s="80">
        <v>5580976.1200000001</v>
      </c>
      <c r="D22" s="81"/>
    </row>
    <row r="23" spans="1:4" s="2" customFormat="1" ht="14.4" x14ac:dyDescent="0.3">
      <c r="A23" s="6">
        <v>19</v>
      </c>
      <c r="B23" s="3" t="s">
        <v>97</v>
      </c>
      <c r="C23" s="80">
        <v>1172845.93</v>
      </c>
      <c r="D23" s="81"/>
    </row>
    <row r="24" spans="1:4" s="2" customFormat="1" ht="14.4" x14ac:dyDescent="0.3">
      <c r="A24" s="6">
        <v>20</v>
      </c>
      <c r="B24" s="3" t="s">
        <v>107</v>
      </c>
      <c r="C24" s="32"/>
      <c r="D24" s="33"/>
    </row>
    <row r="25" spans="1:4" s="2" customFormat="1" ht="14.4" x14ac:dyDescent="0.3">
      <c r="A25" s="6">
        <v>21</v>
      </c>
      <c r="B25" s="7" t="s">
        <v>8</v>
      </c>
      <c r="C25" s="95" t="s">
        <v>201</v>
      </c>
      <c r="D25" s="81"/>
    </row>
    <row r="26" spans="1:4" s="2" customFormat="1" ht="14.4" x14ac:dyDescent="0.3">
      <c r="A26" s="6"/>
      <c r="B26" s="7"/>
      <c r="C26" s="41"/>
      <c r="D26" s="44" t="s">
        <v>202</v>
      </c>
    </row>
    <row r="27" spans="1:4" s="2" customFormat="1" ht="14.4" x14ac:dyDescent="0.3">
      <c r="A27" s="6">
        <v>22</v>
      </c>
      <c r="B27" s="3" t="s">
        <v>98</v>
      </c>
      <c r="C27" s="68">
        <f>26509636.57+1395244.03+1395244.03+1395244.03+1395244.03+1395244.03</f>
        <v>33485856.720000006</v>
      </c>
      <c r="D27" s="69"/>
    </row>
    <row r="28" spans="1:4" s="2" customFormat="1" ht="14.4" x14ac:dyDescent="0.3">
      <c r="A28" s="6">
        <v>23</v>
      </c>
      <c r="B28" s="3" t="s">
        <v>99</v>
      </c>
      <c r="C28" s="68">
        <f>13351109.79+328818.87+362087.61+334460.63+320026.92+297167.86</f>
        <v>14993671.679999998</v>
      </c>
      <c r="D28" s="69"/>
    </row>
    <row r="29" spans="1:4" s="2" customFormat="1" ht="14.4" x14ac:dyDescent="0.3">
      <c r="A29" s="6">
        <v>24</v>
      </c>
      <c r="B29" s="3" t="s">
        <v>100</v>
      </c>
      <c r="C29" s="32"/>
      <c r="D29" s="33"/>
    </row>
    <row r="30" spans="1:4" s="2" customFormat="1" ht="14.4" x14ac:dyDescent="0.3">
      <c r="A30" s="6">
        <v>25</v>
      </c>
      <c r="B30" s="3" t="s">
        <v>101</v>
      </c>
      <c r="C30" s="68">
        <v>50228784.649999999</v>
      </c>
      <c r="D30" s="69"/>
    </row>
    <row r="31" spans="1:4" s="2" customFormat="1" ht="14.4" x14ac:dyDescent="0.3">
      <c r="A31" s="6">
        <v>26</v>
      </c>
      <c r="B31" s="3" t="s">
        <v>106</v>
      </c>
      <c r="C31" s="32"/>
      <c r="D31" s="17">
        <v>0</v>
      </c>
    </row>
    <row r="32" spans="1:4" s="2" customFormat="1" ht="15.6" customHeight="1" x14ac:dyDescent="0.25">
      <c r="A32" s="6">
        <v>27</v>
      </c>
      <c r="B32" s="3" t="s">
        <v>102</v>
      </c>
      <c r="C32" s="72">
        <f>C30-C27</f>
        <v>16742927.929999992</v>
      </c>
      <c r="D32" s="73"/>
    </row>
    <row r="33" spans="1:6" s="2" customFormat="1" ht="14.4" x14ac:dyDescent="0.3">
      <c r="A33" s="6">
        <v>28</v>
      </c>
      <c r="B33" s="3" t="s">
        <v>103</v>
      </c>
      <c r="C33" s="32"/>
      <c r="D33" s="33"/>
    </row>
    <row r="34" spans="1:6" s="2" customFormat="1" ht="14.4" x14ac:dyDescent="0.3">
      <c r="A34" s="6">
        <v>29</v>
      </c>
      <c r="B34" s="3" t="s">
        <v>104</v>
      </c>
      <c r="C34" s="32"/>
      <c r="D34" s="33"/>
    </row>
    <row r="35" spans="1:6" s="2" customFormat="1" ht="15.6" customHeight="1" x14ac:dyDescent="0.3">
      <c r="A35" s="6">
        <v>30</v>
      </c>
      <c r="B35" s="3" t="s">
        <v>105</v>
      </c>
      <c r="C35" s="32" t="s">
        <v>21</v>
      </c>
      <c r="D35" s="5"/>
    </row>
    <row r="36" spans="1:6" s="2" customFormat="1" ht="14.4" x14ac:dyDescent="0.3">
      <c r="A36" s="6">
        <v>31</v>
      </c>
      <c r="B36" s="4" t="s">
        <v>40</v>
      </c>
      <c r="C36" s="32"/>
      <c r="D36" s="33"/>
    </row>
    <row r="37" spans="1:6" s="2" customFormat="1" ht="14.4" x14ac:dyDescent="0.3">
      <c r="A37" s="6">
        <v>32</v>
      </c>
      <c r="B37" s="4" t="s">
        <v>9</v>
      </c>
      <c r="C37" s="32"/>
      <c r="D37" s="33"/>
    </row>
    <row r="38" spans="1:6" s="2" customFormat="1" ht="31.8" customHeight="1" x14ac:dyDescent="0.3">
      <c r="A38" s="6">
        <v>33</v>
      </c>
      <c r="B38" s="4" t="s">
        <v>10</v>
      </c>
      <c r="C38" s="62" t="s">
        <v>130</v>
      </c>
      <c r="D38" s="63"/>
    </row>
    <row r="39" spans="1:6" s="2" customFormat="1" ht="78.599999999999994" customHeight="1" x14ac:dyDescent="0.3">
      <c r="A39" s="6"/>
      <c r="B39" s="4"/>
      <c r="C39" s="62" t="s">
        <v>131</v>
      </c>
      <c r="D39" s="63"/>
    </row>
    <row r="40" spans="1:6" s="40" customFormat="1" ht="64.8" customHeight="1" x14ac:dyDescent="0.3">
      <c r="A40" s="24">
        <v>34</v>
      </c>
      <c r="B40" s="39" t="s">
        <v>74</v>
      </c>
      <c r="C40" s="64" t="s">
        <v>134</v>
      </c>
      <c r="D40" s="65"/>
    </row>
    <row r="41" spans="1:6" x14ac:dyDescent="0.25">
      <c r="A41" s="18" t="s">
        <v>15</v>
      </c>
      <c r="E41" s="19"/>
      <c r="F41" s="19"/>
    </row>
    <row r="42" spans="1:6" ht="14.4" customHeight="1" x14ac:dyDescent="0.25">
      <c r="A42" s="19"/>
      <c r="B42" s="19" t="s">
        <v>235</v>
      </c>
      <c r="C42" s="19"/>
      <c r="D42" s="19"/>
      <c r="E42" s="19"/>
      <c r="F42" s="19"/>
    </row>
    <row r="43" spans="1:6" x14ac:dyDescent="0.25">
      <c r="B43" s="19" t="s">
        <v>46</v>
      </c>
      <c r="C43" s="19"/>
      <c r="D43" s="19"/>
      <c r="E43" s="19"/>
      <c r="F43" s="19"/>
    </row>
    <row r="44" spans="1:6" x14ac:dyDescent="0.25">
      <c r="B44" s="19"/>
      <c r="C44" s="19"/>
      <c r="D44" s="19"/>
      <c r="E44" s="19"/>
      <c r="F44" s="19"/>
    </row>
    <row r="45" spans="1:6" ht="15.6" x14ac:dyDescent="0.3">
      <c r="A45" s="20"/>
      <c r="B45" s="19"/>
      <c r="C45" s="22"/>
      <c r="D45" s="21"/>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13</v>
      </c>
    </row>
    <row r="53" spans="2:4" ht="15.6" x14ac:dyDescent="0.3">
      <c r="B53" s="10" t="s">
        <v>14</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40:D40"/>
    <mergeCell ref="C22:D22"/>
    <mergeCell ref="C23:D23"/>
    <mergeCell ref="C27:D27"/>
    <mergeCell ref="C28:D28"/>
    <mergeCell ref="C25:D25"/>
    <mergeCell ref="C30:D30"/>
    <mergeCell ref="C32:D32"/>
    <mergeCell ref="C16:D16"/>
    <mergeCell ref="C19:D19"/>
    <mergeCell ref="C21:D21"/>
    <mergeCell ref="C39:D39"/>
    <mergeCell ref="C10:D10"/>
    <mergeCell ref="C11:D11"/>
    <mergeCell ref="C38:D38"/>
    <mergeCell ref="C18:D18"/>
    <mergeCell ref="C20:D20"/>
    <mergeCell ref="C14:D14"/>
    <mergeCell ref="C17:D17"/>
    <mergeCell ref="A1:D1"/>
    <mergeCell ref="A2:D2"/>
    <mergeCell ref="A3:D3"/>
    <mergeCell ref="C4:D4"/>
    <mergeCell ref="C13:D13"/>
    <mergeCell ref="C9:D9"/>
  </mergeCells>
  <printOptions horizontalCentered="1"/>
  <pageMargins left="0.23622047244094491" right="0.23622047244094491" top="0.74803149606299213" bottom="0.74803149606299213" header="0.31496062992125984" footer="0.31496062992125984"/>
  <pageSetup paperSize="10000" scale="71" orientation="portrait" r:id="rId1"/>
  <headerFooter>
    <oddHeader>&amp;RAnnex "A"</oddHeader>
  </headerFooter>
  <rowBreaks count="1" manualBreakCount="1">
    <brk id="5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54"/>
  <sheetViews>
    <sheetView showGridLines="0" topLeftCell="A22" workbookViewId="0">
      <selection activeCell="C27" sqref="C27:D27"/>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5" spans="1:4" ht="27.6" x14ac:dyDescent="0.25">
      <c r="A5" s="29" t="s">
        <v>81</v>
      </c>
      <c r="B5" s="8" t="s">
        <v>1</v>
      </c>
      <c r="C5" s="83" t="s">
        <v>247</v>
      </c>
      <c r="D5" s="84"/>
    </row>
    <row r="6" spans="1:4" s="2" customFormat="1" ht="14.4" x14ac:dyDescent="0.3">
      <c r="A6" s="6">
        <v>1</v>
      </c>
      <c r="B6" s="3" t="s">
        <v>80</v>
      </c>
      <c r="C6" s="47" t="s">
        <v>83</v>
      </c>
      <c r="D6" s="48"/>
    </row>
    <row r="7" spans="1:4" s="2" customFormat="1" ht="14.4" x14ac:dyDescent="0.3">
      <c r="A7" s="6">
        <v>2</v>
      </c>
      <c r="B7" s="3" t="s">
        <v>84</v>
      </c>
      <c r="C7" s="58" t="s">
        <v>266</v>
      </c>
      <c r="D7" s="56"/>
    </row>
    <row r="8" spans="1:4" s="2" customFormat="1" ht="14.4" x14ac:dyDescent="0.3">
      <c r="A8" s="6">
        <v>3</v>
      </c>
      <c r="B8" s="3" t="s">
        <v>86</v>
      </c>
      <c r="C8" s="47" t="s">
        <v>87</v>
      </c>
      <c r="D8" s="48"/>
    </row>
    <row r="9" spans="1:4" s="2" customFormat="1" ht="14.4" x14ac:dyDescent="0.3">
      <c r="A9" s="6">
        <v>4</v>
      </c>
      <c r="B9" s="3" t="s">
        <v>88</v>
      </c>
      <c r="C9" s="47" t="s">
        <v>225</v>
      </c>
      <c r="D9" s="48"/>
    </row>
    <row r="10" spans="1:4" s="2" customFormat="1" ht="14.4" x14ac:dyDescent="0.3">
      <c r="A10" s="6">
        <v>5</v>
      </c>
      <c r="B10" s="3" t="s">
        <v>89</v>
      </c>
      <c r="C10" s="74" t="s">
        <v>226</v>
      </c>
      <c r="D10" s="75"/>
    </row>
    <row r="11" spans="1:4" s="2" customFormat="1" ht="14.4" x14ac:dyDescent="0.3">
      <c r="A11" s="6">
        <v>6</v>
      </c>
      <c r="B11" s="3" t="s">
        <v>2</v>
      </c>
      <c r="C11" s="74" t="s">
        <v>227</v>
      </c>
      <c r="D11" s="75"/>
    </row>
    <row r="12" spans="1:4" s="2" customFormat="1" ht="14.4" x14ac:dyDescent="0.3">
      <c r="A12" s="6">
        <v>7</v>
      </c>
      <c r="B12" s="3" t="s">
        <v>3</v>
      </c>
      <c r="C12" s="74" t="s">
        <v>228</v>
      </c>
      <c r="D12" s="75"/>
    </row>
    <row r="13" spans="1:4" s="2" customFormat="1" ht="14.4" x14ac:dyDescent="0.3">
      <c r="A13" s="6">
        <v>8</v>
      </c>
      <c r="B13" s="3" t="s">
        <v>4</v>
      </c>
      <c r="C13" s="35" t="s">
        <v>229</v>
      </c>
      <c r="D13" s="48"/>
    </row>
    <row r="14" spans="1:4" s="2" customFormat="1" ht="14.4" x14ac:dyDescent="0.3">
      <c r="A14" s="6">
        <v>9</v>
      </c>
      <c r="B14" s="3" t="s">
        <v>90</v>
      </c>
      <c r="C14" s="76">
        <v>218400000</v>
      </c>
      <c r="D14" s="77"/>
    </row>
    <row r="15" spans="1:4" s="2" customFormat="1" ht="14.4" x14ac:dyDescent="0.3">
      <c r="A15" s="6">
        <v>10</v>
      </c>
      <c r="B15" s="3" t="s">
        <v>5</v>
      </c>
      <c r="C15" s="78" t="s">
        <v>251</v>
      </c>
      <c r="D15" s="79"/>
    </row>
    <row r="16" spans="1:4" s="2" customFormat="1" ht="14.4" x14ac:dyDescent="0.3">
      <c r="A16" s="6">
        <v>11</v>
      </c>
      <c r="B16" s="3" t="s">
        <v>91</v>
      </c>
      <c r="C16" s="47" t="s">
        <v>108</v>
      </c>
      <c r="D16" s="48"/>
    </row>
    <row r="17" spans="1:4" s="30" customFormat="1" ht="62.4" customHeight="1" x14ac:dyDescent="0.3">
      <c r="A17" s="24">
        <v>12</v>
      </c>
      <c r="B17" s="25" t="s">
        <v>6</v>
      </c>
      <c r="C17" s="64" t="s">
        <v>242</v>
      </c>
      <c r="D17" s="65"/>
    </row>
    <row r="18" spans="1:4" s="2" customFormat="1" ht="38.4" customHeight="1" x14ac:dyDescent="0.3">
      <c r="A18" s="6">
        <v>13</v>
      </c>
      <c r="B18" s="3" t="s">
        <v>92</v>
      </c>
      <c r="C18" s="62" t="s">
        <v>241</v>
      </c>
      <c r="D18" s="63"/>
    </row>
    <row r="19" spans="1:4" s="2" customFormat="1" ht="14.4" x14ac:dyDescent="0.3">
      <c r="A19" s="6">
        <v>14</v>
      </c>
      <c r="B19" s="3" t="s">
        <v>93</v>
      </c>
      <c r="C19" s="74" t="s">
        <v>26</v>
      </c>
      <c r="D19" s="75"/>
    </row>
    <row r="20" spans="1:4" s="30" customFormat="1" ht="60" customHeight="1" x14ac:dyDescent="0.3">
      <c r="A20" s="24">
        <v>15</v>
      </c>
      <c r="B20" s="25" t="s">
        <v>94</v>
      </c>
      <c r="C20" s="64" t="s">
        <v>257</v>
      </c>
      <c r="D20" s="65"/>
    </row>
    <row r="21" spans="1:4" s="2" customFormat="1" ht="14.4" x14ac:dyDescent="0.3">
      <c r="A21" s="6">
        <v>16</v>
      </c>
      <c r="B21" s="3" t="s">
        <v>95</v>
      </c>
      <c r="C21" s="68">
        <v>0</v>
      </c>
      <c r="D21" s="69"/>
    </row>
    <row r="22" spans="1:4" s="30" customFormat="1" ht="90.6" customHeight="1" x14ac:dyDescent="0.3">
      <c r="A22" s="24">
        <v>17</v>
      </c>
      <c r="B22" s="25" t="s">
        <v>7</v>
      </c>
      <c r="C22" s="64" t="s">
        <v>245</v>
      </c>
      <c r="D22" s="65"/>
    </row>
    <row r="23" spans="1:4" s="2" customFormat="1" ht="14.4" x14ac:dyDescent="0.3">
      <c r="A23" s="6">
        <v>18</v>
      </c>
      <c r="B23" s="3" t="s">
        <v>96</v>
      </c>
      <c r="C23" s="80">
        <v>0</v>
      </c>
      <c r="D23" s="81"/>
    </row>
    <row r="24" spans="1:4" s="2" customFormat="1" ht="14.4" x14ac:dyDescent="0.3">
      <c r="A24" s="6">
        <v>19</v>
      </c>
      <c r="B24" s="3" t="s">
        <v>97</v>
      </c>
      <c r="C24" s="80">
        <v>4145013.7</v>
      </c>
      <c r="D24" s="81"/>
    </row>
    <row r="25" spans="1:4" s="2" customFormat="1" ht="14.4" x14ac:dyDescent="0.3">
      <c r="A25" s="6">
        <v>20</v>
      </c>
      <c r="B25" s="3" t="s">
        <v>107</v>
      </c>
      <c r="C25" s="68">
        <v>0</v>
      </c>
      <c r="D25" s="69"/>
    </row>
    <row r="26" spans="1:4" s="2" customFormat="1" ht="14.4" x14ac:dyDescent="0.3">
      <c r="A26" s="6">
        <v>21</v>
      </c>
      <c r="B26" s="7" t="s">
        <v>8</v>
      </c>
      <c r="C26" s="66" t="s">
        <v>262</v>
      </c>
      <c r="D26" s="67"/>
    </row>
    <row r="27" spans="1:4" s="2" customFormat="1" ht="14.4" x14ac:dyDescent="0.3">
      <c r="A27" s="6">
        <v>22</v>
      </c>
      <c r="B27" s="3" t="s">
        <v>98</v>
      </c>
      <c r="C27" s="68">
        <f>6515964.28+6682630.95</f>
        <v>13198595.23</v>
      </c>
      <c r="D27" s="69"/>
    </row>
    <row r="28" spans="1:4" s="2" customFormat="1" ht="14.4" x14ac:dyDescent="0.3">
      <c r="A28" s="6">
        <v>23</v>
      </c>
      <c r="B28" s="3" t="s">
        <v>99</v>
      </c>
      <c r="C28" s="68">
        <f>2203870.23+2958660.64</f>
        <v>5162530.87</v>
      </c>
      <c r="D28" s="69"/>
    </row>
    <row r="29" spans="1:4" s="2" customFormat="1" ht="14.4" x14ac:dyDescent="0.3">
      <c r="A29" s="6">
        <v>24</v>
      </c>
      <c r="B29" s="3" t="s">
        <v>100</v>
      </c>
      <c r="C29" s="47"/>
      <c r="D29" s="48"/>
    </row>
    <row r="30" spans="1:4" s="2" customFormat="1" ht="15.6" customHeight="1" x14ac:dyDescent="0.25">
      <c r="A30" s="6">
        <v>25</v>
      </c>
      <c r="B30" s="3" t="s">
        <v>101</v>
      </c>
      <c r="C30" s="70">
        <f>71980000+18490000+22680000+14397000+9500000+25400000+20000000+4500000+28979654</f>
        <v>215926654</v>
      </c>
      <c r="D30" s="71"/>
    </row>
    <row r="31" spans="1:4" s="2" customFormat="1" ht="14.4" x14ac:dyDescent="0.3">
      <c r="A31" s="6">
        <v>26</v>
      </c>
      <c r="B31" s="3" t="s">
        <v>106</v>
      </c>
      <c r="C31" s="47"/>
      <c r="D31" s="49">
        <v>0</v>
      </c>
    </row>
    <row r="32" spans="1:4" s="2" customFormat="1" ht="15.6" customHeight="1" x14ac:dyDescent="0.25">
      <c r="A32" s="6">
        <v>27</v>
      </c>
      <c r="B32" s="3" t="s">
        <v>102</v>
      </c>
      <c r="C32" s="72">
        <f>C30-C27</f>
        <v>202728058.77000001</v>
      </c>
      <c r="D32" s="73"/>
    </row>
    <row r="33" spans="1:6" s="2" customFormat="1" ht="14.4" x14ac:dyDescent="0.3">
      <c r="A33" s="6">
        <v>28</v>
      </c>
      <c r="B33" s="3" t="s">
        <v>103</v>
      </c>
      <c r="C33" s="47"/>
      <c r="D33" s="48"/>
    </row>
    <row r="34" spans="1:6" s="2" customFormat="1" ht="14.4" x14ac:dyDescent="0.3">
      <c r="A34" s="6">
        <v>29</v>
      </c>
      <c r="B34" s="3" t="s">
        <v>104</v>
      </c>
      <c r="C34" s="47"/>
      <c r="D34" s="48"/>
    </row>
    <row r="35" spans="1:6" s="2" customFormat="1" ht="15.6" customHeight="1" x14ac:dyDescent="0.3">
      <c r="A35" s="6">
        <v>30</v>
      </c>
      <c r="B35" s="3" t="s">
        <v>105</v>
      </c>
      <c r="C35" s="47" t="s">
        <v>21</v>
      </c>
      <c r="D35" s="5"/>
    </row>
    <row r="36" spans="1:6" s="2" customFormat="1" ht="14.4" x14ac:dyDescent="0.3">
      <c r="A36" s="6">
        <v>31</v>
      </c>
      <c r="B36" s="4" t="s">
        <v>40</v>
      </c>
      <c r="C36" s="47"/>
      <c r="D36" s="48"/>
    </row>
    <row r="37" spans="1:6" s="2" customFormat="1" ht="14.4" x14ac:dyDescent="0.3">
      <c r="A37" s="6">
        <v>32</v>
      </c>
      <c r="B37" s="4" t="s">
        <v>9</v>
      </c>
      <c r="C37" s="47"/>
      <c r="D37" s="48"/>
    </row>
    <row r="38" spans="1:6" s="2" customFormat="1" ht="31.8" customHeight="1" x14ac:dyDescent="0.3">
      <c r="A38" s="6">
        <v>33</v>
      </c>
      <c r="B38" s="4" t="s">
        <v>10</v>
      </c>
      <c r="C38" s="62" t="s">
        <v>234</v>
      </c>
      <c r="D38" s="63"/>
    </row>
    <row r="39" spans="1:6" s="2" customFormat="1" ht="78.599999999999994" customHeight="1" x14ac:dyDescent="0.3">
      <c r="A39" s="6"/>
      <c r="B39" s="4"/>
      <c r="C39" s="62" t="s">
        <v>174</v>
      </c>
      <c r="D39" s="63"/>
    </row>
    <row r="40" spans="1:6" s="40" customFormat="1" ht="40.799999999999997" customHeight="1" x14ac:dyDescent="0.3">
      <c r="A40" s="24">
        <v>34</v>
      </c>
      <c r="B40" s="39" t="s">
        <v>74</v>
      </c>
      <c r="C40" s="64" t="s">
        <v>175</v>
      </c>
      <c r="D40" s="65"/>
    </row>
    <row r="41" spans="1:6" x14ac:dyDescent="0.25">
      <c r="A41" s="18" t="s">
        <v>15</v>
      </c>
      <c r="E41" s="19"/>
      <c r="F41" s="19"/>
    </row>
    <row r="42" spans="1:6" x14ac:dyDescent="0.25">
      <c r="A42" s="19"/>
      <c r="B42" s="19" t="s">
        <v>235</v>
      </c>
      <c r="C42" s="19"/>
      <c r="D42" s="19"/>
      <c r="E42" s="19"/>
      <c r="F42" s="19"/>
    </row>
    <row r="43" spans="1:6" x14ac:dyDescent="0.25">
      <c r="B43" s="19" t="s">
        <v>46</v>
      </c>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13</v>
      </c>
    </row>
    <row r="51" spans="2:4" ht="15.6" x14ac:dyDescent="0.3">
      <c r="B51" s="10" t="s">
        <v>14</v>
      </c>
    </row>
    <row r="52" spans="2:4" s="2" customFormat="1" x14ac:dyDescent="0.25">
      <c r="D52" s="1"/>
    </row>
    <row r="53" spans="2:4" s="2" customFormat="1" x14ac:dyDescent="0.25">
      <c r="D53" s="1"/>
    </row>
    <row r="54" spans="2:4" s="2" customFormat="1" x14ac:dyDescent="0.25">
      <c r="D54"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0000" scale="80" orientation="portrait" r:id="rId1"/>
  <headerFooter>
    <oddHeader>&amp;RAnnex "A"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60"/>
  <sheetViews>
    <sheetView showGridLines="0" topLeftCell="A37" zoomScaleNormal="100" workbookViewId="0">
      <selection activeCell="B45" sqref="B45"/>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4" spans="1:4" ht="4.2" customHeight="1" x14ac:dyDescent="0.25"/>
    <row r="5" spans="1:4" ht="27.6" x14ac:dyDescent="0.25">
      <c r="A5" s="29" t="s">
        <v>81</v>
      </c>
      <c r="B5" s="8" t="s">
        <v>1</v>
      </c>
      <c r="C5" s="83" t="s">
        <v>33</v>
      </c>
      <c r="D5" s="84"/>
    </row>
    <row r="6" spans="1:4" s="2" customFormat="1" ht="14.4" x14ac:dyDescent="0.3">
      <c r="A6" s="6">
        <v>1</v>
      </c>
      <c r="B6" s="3" t="s">
        <v>80</v>
      </c>
      <c r="C6" s="45" t="s">
        <v>83</v>
      </c>
      <c r="D6" s="46"/>
    </row>
    <row r="7" spans="1:4" s="2" customFormat="1" ht="14.4" x14ac:dyDescent="0.3">
      <c r="A7" s="6">
        <v>2</v>
      </c>
      <c r="B7" s="3" t="s">
        <v>84</v>
      </c>
      <c r="C7" s="58" t="s">
        <v>266</v>
      </c>
      <c r="D7" s="56"/>
    </row>
    <row r="8" spans="1:4" s="2" customFormat="1" ht="14.4" x14ac:dyDescent="0.3">
      <c r="A8" s="6">
        <v>3</v>
      </c>
      <c r="B8" s="3" t="s">
        <v>86</v>
      </c>
      <c r="C8" s="31" t="s">
        <v>87</v>
      </c>
      <c r="D8" s="28"/>
    </row>
    <row r="9" spans="1:4" s="2" customFormat="1" ht="14.4" x14ac:dyDescent="0.3">
      <c r="A9" s="6">
        <v>4</v>
      </c>
      <c r="B9" s="3" t="s">
        <v>88</v>
      </c>
      <c r="C9" s="74" t="s">
        <v>125</v>
      </c>
      <c r="D9" s="75"/>
    </row>
    <row r="10" spans="1:4" s="2" customFormat="1" ht="14.4" x14ac:dyDescent="0.3">
      <c r="A10" s="6">
        <v>5</v>
      </c>
      <c r="B10" s="3" t="s">
        <v>89</v>
      </c>
      <c r="C10" s="74" t="s">
        <v>126</v>
      </c>
      <c r="D10" s="75"/>
    </row>
    <row r="11" spans="1:4" s="2" customFormat="1" ht="14.4" x14ac:dyDescent="0.3">
      <c r="A11" s="6">
        <v>6</v>
      </c>
      <c r="B11" s="3" t="s">
        <v>2</v>
      </c>
      <c r="C11" s="31"/>
      <c r="D11" s="28"/>
    </row>
    <row r="12" spans="1:4" s="2" customFormat="1" ht="14.4" x14ac:dyDescent="0.3">
      <c r="A12" s="6">
        <v>7</v>
      </c>
      <c r="B12" s="3" t="s">
        <v>3</v>
      </c>
      <c r="C12" s="31"/>
      <c r="D12" s="28"/>
    </row>
    <row r="13" spans="1:4" s="2" customFormat="1" ht="14.4" x14ac:dyDescent="0.3">
      <c r="A13" s="6">
        <v>8</v>
      </c>
      <c r="B13" s="3" t="s">
        <v>4</v>
      </c>
      <c r="C13" s="35" t="s">
        <v>141</v>
      </c>
      <c r="D13" s="28"/>
    </row>
    <row r="14" spans="1:4" s="2" customFormat="1" ht="14.4" x14ac:dyDescent="0.3">
      <c r="A14" s="6">
        <v>9</v>
      </c>
      <c r="B14" s="3" t="s">
        <v>90</v>
      </c>
      <c r="C14" s="76" t="s">
        <v>29</v>
      </c>
      <c r="D14" s="77"/>
    </row>
    <row r="15" spans="1:4" s="2" customFormat="1" ht="14.4" x14ac:dyDescent="0.3">
      <c r="A15" s="6">
        <v>10</v>
      </c>
      <c r="B15" s="3" t="s">
        <v>5</v>
      </c>
      <c r="C15" s="87" t="s">
        <v>135</v>
      </c>
      <c r="D15" s="88"/>
    </row>
    <row r="16" spans="1:4" s="2" customFormat="1" ht="14.4" x14ac:dyDescent="0.3">
      <c r="A16" s="6">
        <v>11</v>
      </c>
      <c r="B16" s="3" t="s">
        <v>91</v>
      </c>
      <c r="C16" s="31" t="s">
        <v>108</v>
      </c>
      <c r="D16" s="28"/>
    </row>
    <row r="17" spans="1:4" s="30" customFormat="1" ht="45.6" customHeight="1" x14ac:dyDescent="0.3">
      <c r="A17" s="24">
        <v>12</v>
      </c>
      <c r="B17" s="25" t="s">
        <v>6</v>
      </c>
      <c r="C17" s="62" t="s">
        <v>63</v>
      </c>
      <c r="D17" s="63"/>
    </row>
    <row r="18" spans="1:4" s="2" customFormat="1" ht="78.599999999999994" customHeight="1" x14ac:dyDescent="0.3">
      <c r="A18" s="6">
        <v>13</v>
      </c>
      <c r="B18" s="3" t="s">
        <v>92</v>
      </c>
      <c r="C18" s="62" t="s">
        <v>213</v>
      </c>
      <c r="D18" s="63"/>
    </row>
    <row r="19" spans="1:4" s="2" customFormat="1" ht="14.4" x14ac:dyDescent="0.3">
      <c r="A19" s="6">
        <v>14</v>
      </c>
      <c r="B19" s="3" t="s">
        <v>93</v>
      </c>
      <c r="C19" s="31" t="s">
        <v>31</v>
      </c>
      <c r="D19" s="28"/>
    </row>
    <row r="20" spans="1:4" s="30" customFormat="1" ht="105.6" customHeight="1" x14ac:dyDescent="0.3">
      <c r="A20" s="24">
        <v>15</v>
      </c>
      <c r="B20" s="25" t="s">
        <v>94</v>
      </c>
      <c r="C20" s="64" t="s">
        <v>256</v>
      </c>
      <c r="D20" s="65"/>
    </row>
    <row r="21" spans="1:4" s="2" customFormat="1" ht="14.4" x14ac:dyDescent="0.3">
      <c r="A21" s="6">
        <v>16</v>
      </c>
      <c r="B21" s="3" t="s">
        <v>95</v>
      </c>
      <c r="C21" s="31" t="s">
        <v>110</v>
      </c>
      <c r="D21" s="28"/>
    </row>
    <row r="22" spans="1:4" s="30" customFormat="1" ht="90.6" customHeight="1" x14ac:dyDescent="0.3">
      <c r="A22" s="24">
        <v>17</v>
      </c>
      <c r="B22" s="25" t="s">
        <v>7</v>
      </c>
      <c r="C22" s="64" t="s">
        <v>111</v>
      </c>
      <c r="D22" s="65"/>
    </row>
    <row r="23" spans="1:4" s="2" customFormat="1" ht="14.4" x14ac:dyDescent="0.25">
      <c r="A23" s="6">
        <v>18</v>
      </c>
      <c r="B23" s="3" t="s">
        <v>96</v>
      </c>
      <c r="C23" s="96">
        <v>17853507.280000001</v>
      </c>
      <c r="D23" s="97"/>
    </row>
    <row r="24" spans="1:4" s="2" customFormat="1" ht="15.6" customHeight="1" x14ac:dyDescent="0.25">
      <c r="A24" s="6">
        <v>19</v>
      </c>
      <c r="B24" s="3" t="s">
        <v>97</v>
      </c>
      <c r="C24" s="72">
        <v>646835.02</v>
      </c>
      <c r="D24" s="73"/>
    </row>
    <row r="25" spans="1:4" s="2" customFormat="1" ht="14.4" x14ac:dyDescent="0.3">
      <c r="A25" s="6">
        <v>20</v>
      </c>
      <c r="B25" s="3" t="s">
        <v>107</v>
      </c>
      <c r="C25" s="31"/>
      <c r="D25" s="28"/>
    </row>
    <row r="26" spans="1:4" s="2" customFormat="1" ht="14.4" x14ac:dyDescent="0.3">
      <c r="A26" s="6">
        <v>21</v>
      </c>
      <c r="B26" s="7" t="s">
        <v>8</v>
      </c>
      <c r="C26" s="31"/>
      <c r="D26" s="42" t="s">
        <v>204</v>
      </c>
    </row>
    <row r="27" spans="1:4" s="2" customFormat="1" ht="14.4" x14ac:dyDescent="0.3">
      <c r="A27" s="6">
        <v>22</v>
      </c>
      <c r="B27" s="3" t="s">
        <v>98</v>
      </c>
      <c r="C27" s="31"/>
      <c r="D27" s="17">
        <f>123961133.81+4463376.83+4463376.83+4463376.83+4463376.83+4463376.86</f>
        <v>146278017.99000004</v>
      </c>
    </row>
    <row r="28" spans="1:4" s="2" customFormat="1" ht="14.4" x14ac:dyDescent="0.3">
      <c r="A28" s="6">
        <v>23</v>
      </c>
      <c r="B28" s="3" t="s">
        <v>99</v>
      </c>
      <c r="C28" s="31"/>
      <c r="D28" s="17">
        <f>38215339.88+306016.45+296045.88+222869+146252.02+72331.16</f>
        <v>39258854.390000008</v>
      </c>
    </row>
    <row r="29" spans="1:4" s="2" customFormat="1" ht="14.4" x14ac:dyDescent="0.3">
      <c r="A29" s="6">
        <v>24</v>
      </c>
      <c r="B29" s="3" t="s">
        <v>100</v>
      </c>
      <c r="C29" s="31"/>
      <c r="D29" s="28"/>
    </row>
    <row r="30" spans="1:4" s="2" customFormat="1" ht="15.6" customHeight="1" x14ac:dyDescent="0.25">
      <c r="A30" s="6">
        <v>25</v>
      </c>
      <c r="B30" s="3" t="s">
        <v>101</v>
      </c>
      <c r="C30" s="98">
        <f>145041017.99+1237000</f>
        <v>146278017.99000001</v>
      </c>
      <c r="D30" s="99"/>
    </row>
    <row r="31" spans="1:4" s="2" customFormat="1" ht="14.4" x14ac:dyDescent="0.3">
      <c r="A31" s="6">
        <v>26</v>
      </c>
      <c r="B31" s="3" t="s">
        <v>106</v>
      </c>
      <c r="C31" s="31"/>
      <c r="D31" s="17">
        <v>0</v>
      </c>
    </row>
    <row r="32" spans="1:4" s="2" customFormat="1" ht="14.4" x14ac:dyDescent="0.3">
      <c r="A32" s="6">
        <v>27</v>
      </c>
      <c r="B32" s="3" t="s">
        <v>102</v>
      </c>
      <c r="C32" s="31"/>
      <c r="D32" s="17">
        <f>22316884.18-4463376.83-4463376.83-4463376.83-4463376.83-4463376.86</f>
        <v>0</v>
      </c>
    </row>
    <row r="33" spans="1:6" s="2" customFormat="1" ht="14.4" x14ac:dyDescent="0.3">
      <c r="A33" s="6">
        <v>28</v>
      </c>
      <c r="B33" s="3" t="s">
        <v>103</v>
      </c>
      <c r="C33" s="31"/>
      <c r="D33" s="28"/>
    </row>
    <row r="34" spans="1:6" s="2" customFormat="1" ht="14.4" x14ac:dyDescent="0.3">
      <c r="A34" s="6">
        <v>29</v>
      </c>
      <c r="B34" s="3" t="s">
        <v>104</v>
      </c>
      <c r="C34" s="31"/>
      <c r="D34" s="28"/>
    </row>
    <row r="35" spans="1:6" s="2" customFormat="1" ht="15.6" customHeight="1" x14ac:dyDescent="0.3">
      <c r="A35" s="6">
        <v>30</v>
      </c>
      <c r="B35" s="3" t="s">
        <v>105</v>
      </c>
      <c r="C35" s="31" t="s">
        <v>21</v>
      </c>
      <c r="D35" s="5"/>
    </row>
    <row r="36" spans="1:6" s="2" customFormat="1" ht="14.4" x14ac:dyDescent="0.3">
      <c r="A36" s="6">
        <v>31</v>
      </c>
      <c r="B36" s="4" t="s">
        <v>40</v>
      </c>
      <c r="C36" s="31"/>
      <c r="D36" s="28"/>
    </row>
    <row r="37" spans="1:6" s="2" customFormat="1" ht="14.4" x14ac:dyDescent="0.3">
      <c r="A37" s="6">
        <v>32</v>
      </c>
      <c r="B37" s="4" t="s">
        <v>9</v>
      </c>
      <c r="C37" s="31"/>
      <c r="D37" s="28"/>
    </row>
    <row r="38" spans="1:6" s="2" customFormat="1" ht="14.4" x14ac:dyDescent="0.3">
      <c r="A38" s="6">
        <v>33</v>
      </c>
      <c r="B38" s="4" t="s">
        <v>10</v>
      </c>
      <c r="C38" s="31" t="s">
        <v>112</v>
      </c>
      <c r="D38" s="28"/>
    </row>
    <row r="39" spans="1:6" s="2" customFormat="1" ht="70.2" customHeight="1" x14ac:dyDescent="0.3">
      <c r="A39" s="6"/>
      <c r="B39" s="4"/>
      <c r="C39" s="62" t="s">
        <v>118</v>
      </c>
      <c r="D39" s="63"/>
    </row>
    <row r="40" spans="1:6" s="2" customFormat="1" ht="33" customHeight="1" x14ac:dyDescent="0.3">
      <c r="A40" s="6"/>
      <c r="B40" s="4"/>
      <c r="C40" s="62" t="s">
        <v>117</v>
      </c>
      <c r="D40" s="63"/>
    </row>
    <row r="41" spans="1:6" s="2" customFormat="1" ht="32.4" customHeight="1" x14ac:dyDescent="0.25">
      <c r="A41" s="6">
        <v>34</v>
      </c>
      <c r="B41" s="3" t="s">
        <v>74</v>
      </c>
      <c r="C41" s="64" t="s">
        <v>175</v>
      </c>
      <c r="D41" s="65"/>
    </row>
    <row r="42" spans="1:6" x14ac:dyDescent="0.25">
      <c r="A42" s="18" t="s">
        <v>15</v>
      </c>
      <c r="E42" s="19"/>
      <c r="F42" s="19"/>
    </row>
    <row r="43" spans="1:6" ht="14.4" customHeight="1" x14ac:dyDescent="0.25">
      <c r="A43" s="19"/>
      <c r="B43" s="19" t="s">
        <v>235</v>
      </c>
      <c r="C43" s="19"/>
      <c r="D43" s="19"/>
      <c r="E43" s="19"/>
      <c r="F43" s="19"/>
    </row>
    <row r="44" spans="1:6" x14ac:dyDescent="0.25">
      <c r="B44" s="19" t="s">
        <v>46</v>
      </c>
      <c r="C44" s="19"/>
      <c r="D44" s="19"/>
      <c r="E44" s="19"/>
      <c r="F44" s="19"/>
    </row>
    <row r="45" spans="1:6" ht="15.6" x14ac:dyDescent="0.3">
      <c r="A45" s="20"/>
      <c r="B45" s="19" t="s">
        <v>268</v>
      </c>
      <c r="C45" s="22"/>
      <c r="D45" s="21"/>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13</v>
      </c>
    </row>
    <row r="53" spans="2:4" ht="15.6" x14ac:dyDescent="0.3">
      <c r="B53" s="10" t="s">
        <v>14</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18">
    <mergeCell ref="C41:D41"/>
    <mergeCell ref="C15:D15"/>
    <mergeCell ref="C9:D9"/>
    <mergeCell ref="C10:D10"/>
    <mergeCell ref="C23:D23"/>
    <mergeCell ref="C24:D24"/>
    <mergeCell ref="C17:D17"/>
    <mergeCell ref="C20:D20"/>
    <mergeCell ref="C22:D22"/>
    <mergeCell ref="C39:D39"/>
    <mergeCell ref="C40:D40"/>
    <mergeCell ref="C30:D30"/>
    <mergeCell ref="C18:D18"/>
    <mergeCell ref="A1:D1"/>
    <mergeCell ref="A2:D2"/>
    <mergeCell ref="A3:D3"/>
    <mergeCell ref="C5:D5"/>
    <mergeCell ref="C14:D14"/>
  </mergeCells>
  <printOptions horizontalCentered="1"/>
  <pageMargins left="0.23622047244094491" right="0.23622047244094491" top="0.74803149606299213" bottom="0.74803149606299213" header="0.31496062992125984" footer="0.31496062992125984"/>
  <pageSetup paperSize="10000" scale="74" orientation="portrait" r:id="rId1"/>
  <headerFooter>
    <oddHeader>&amp;RAnnex "A"</oddHeader>
  </headerFooter>
  <rowBreaks count="1" manualBreakCount="1">
    <brk id="53" max="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57"/>
  <sheetViews>
    <sheetView showGridLines="0" topLeftCell="A19" zoomScaleNormal="100" workbookViewId="0">
      <selection activeCell="C6" sqref="C6"/>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4" spans="1:4" ht="27.6" x14ac:dyDescent="0.25">
      <c r="A4" s="29" t="s">
        <v>81</v>
      </c>
      <c r="B4" s="8" t="s">
        <v>1</v>
      </c>
      <c r="C4" s="83" t="s">
        <v>223</v>
      </c>
      <c r="D4" s="84"/>
    </row>
    <row r="5" spans="1:4" s="2" customFormat="1" ht="14.4" x14ac:dyDescent="0.3">
      <c r="A5" s="6">
        <v>1</v>
      </c>
      <c r="B5" s="3" t="s">
        <v>80</v>
      </c>
      <c r="C5" s="45" t="s">
        <v>83</v>
      </c>
      <c r="D5" s="46"/>
    </row>
    <row r="6" spans="1:4" s="2" customFormat="1" ht="14.4" x14ac:dyDescent="0.3">
      <c r="A6" s="6">
        <v>2</v>
      </c>
      <c r="B6" s="3" t="s">
        <v>84</v>
      </c>
      <c r="C6" s="58" t="s">
        <v>266</v>
      </c>
      <c r="D6" s="56"/>
    </row>
    <row r="7" spans="1:4" s="2" customFormat="1" ht="14.4" x14ac:dyDescent="0.3">
      <c r="A7" s="6">
        <v>3</v>
      </c>
      <c r="B7" s="3" t="s">
        <v>86</v>
      </c>
      <c r="C7" s="31" t="s">
        <v>87</v>
      </c>
      <c r="D7" s="28"/>
    </row>
    <row r="8" spans="1:4" s="2" customFormat="1" ht="14.4" x14ac:dyDescent="0.3">
      <c r="A8" s="6">
        <v>4</v>
      </c>
      <c r="B8" s="3" t="s">
        <v>88</v>
      </c>
      <c r="C8" s="74" t="s">
        <v>125</v>
      </c>
      <c r="D8" s="75"/>
    </row>
    <row r="9" spans="1:4" s="2" customFormat="1" ht="14.4" x14ac:dyDescent="0.3">
      <c r="A9" s="6">
        <v>5</v>
      </c>
      <c r="B9" s="3" t="s">
        <v>89</v>
      </c>
      <c r="C9" s="74" t="s">
        <v>126</v>
      </c>
      <c r="D9" s="75"/>
    </row>
    <row r="10" spans="1:4" s="2" customFormat="1" ht="14.4" x14ac:dyDescent="0.3">
      <c r="A10" s="6">
        <v>6</v>
      </c>
      <c r="B10" s="3" t="s">
        <v>2</v>
      </c>
      <c r="C10" s="31"/>
      <c r="D10" s="28"/>
    </row>
    <row r="11" spans="1:4" s="2" customFormat="1" ht="14.4" x14ac:dyDescent="0.3">
      <c r="A11" s="6">
        <v>7</v>
      </c>
      <c r="B11" s="3" t="s">
        <v>3</v>
      </c>
      <c r="C11" s="31"/>
      <c r="D11" s="28"/>
    </row>
    <row r="12" spans="1:4" s="2" customFormat="1" ht="14.4" x14ac:dyDescent="0.3">
      <c r="A12" s="6">
        <v>8</v>
      </c>
      <c r="B12" s="3" t="s">
        <v>4</v>
      </c>
      <c r="C12" s="35" t="s">
        <v>141</v>
      </c>
      <c r="D12" s="33"/>
    </row>
    <row r="13" spans="1:4" s="2" customFormat="1" ht="14.4" x14ac:dyDescent="0.3">
      <c r="A13" s="6">
        <v>9</v>
      </c>
      <c r="B13" s="3" t="s">
        <v>90</v>
      </c>
      <c r="C13" s="100">
        <v>96841000</v>
      </c>
      <c r="D13" s="101"/>
    </row>
    <row r="14" spans="1:4" s="2" customFormat="1" ht="14.4" x14ac:dyDescent="0.3">
      <c r="A14" s="6">
        <v>10</v>
      </c>
      <c r="B14" s="3" t="s">
        <v>5</v>
      </c>
      <c r="C14" s="100" t="s">
        <v>123</v>
      </c>
      <c r="D14" s="101"/>
    </row>
    <row r="15" spans="1:4" s="2" customFormat="1" ht="14.4" x14ac:dyDescent="0.3">
      <c r="A15" s="6">
        <v>11</v>
      </c>
      <c r="B15" s="3" t="s">
        <v>91</v>
      </c>
      <c r="C15" s="31" t="s">
        <v>108</v>
      </c>
      <c r="D15" s="28"/>
    </row>
    <row r="16" spans="1:4" s="30" customFormat="1" ht="45.6" customHeight="1" x14ac:dyDescent="0.3">
      <c r="A16" s="24">
        <v>12</v>
      </c>
      <c r="B16" s="25" t="s">
        <v>6</v>
      </c>
      <c r="C16" s="104" t="s">
        <v>124</v>
      </c>
      <c r="D16" s="105"/>
    </row>
    <row r="17" spans="1:4" s="2" customFormat="1" ht="88.8" customHeight="1" x14ac:dyDescent="0.25">
      <c r="A17" s="6">
        <v>13</v>
      </c>
      <c r="B17" s="3" t="s">
        <v>92</v>
      </c>
      <c r="C17" s="64" t="s">
        <v>109</v>
      </c>
      <c r="D17" s="65"/>
    </row>
    <row r="18" spans="1:4" s="2" customFormat="1" ht="14.4" x14ac:dyDescent="0.3">
      <c r="A18" s="6">
        <v>14</v>
      </c>
      <c r="B18" s="3" t="s">
        <v>93</v>
      </c>
      <c r="C18" s="31" t="s">
        <v>19</v>
      </c>
      <c r="D18" s="28"/>
    </row>
    <row r="19" spans="1:4" s="30" customFormat="1" ht="106.2" customHeight="1" x14ac:dyDescent="0.3">
      <c r="A19" s="24">
        <v>15</v>
      </c>
      <c r="B19" s="25" t="s">
        <v>94</v>
      </c>
      <c r="C19" s="64" t="s">
        <v>254</v>
      </c>
      <c r="D19" s="65"/>
    </row>
    <row r="20" spans="1:4" s="2" customFormat="1" ht="14.4" x14ac:dyDescent="0.3">
      <c r="A20" s="6">
        <v>16</v>
      </c>
      <c r="B20" s="3" t="s">
        <v>95</v>
      </c>
      <c r="C20" s="31" t="s">
        <v>110</v>
      </c>
      <c r="D20" s="28"/>
    </row>
    <row r="21" spans="1:4" s="30" customFormat="1" ht="90.6" customHeight="1" x14ac:dyDescent="0.3">
      <c r="A21" s="24">
        <v>17</v>
      </c>
      <c r="B21" s="25" t="s">
        <v>7</v>
      </c>
      <c r="C21" s="64" t="s">
        <v>122</v>
      </c>
      <c r="D21" s="65"/>
    </row>
    <row r="22" spans="1:4" s="2" customFormat="1" ht="14.4" x14ac:dyDescent="0.3">
      <c r="A22" s="6">
        <v>18</v>
      </c>
      <c r="B22" s="3" t="s">
        <v>96</v>
      </c>
      <c r="C22" s="31"/>
      <c r="D22" s="28"/>
    </row>
    <row r="23" spans="1:4" s="2" customFormat="1" ht="14.4" x14ac:dyDescent="0.3">
      <c r="A23" s="6">
        <v>19</v>
      </c>
      <c r="B23" s="3" t="s">
        <v>97</v>
      </c>
      <c r="C23" s="31"/>
      <c r="D23" s="28"/>
    </row>
    <row r="24" spans="1:4" s="2" customFormat="1" ht="14.4" x14ac:dyDescent="0.3">
      <c r="A24" s="6">
        <v>20</v>
      </c>
      <c r="B24" s="3" t="s">
        <v>107</v>
      </c>
      <c r="C24" s="31"/>
      <c r="D24" s="28"/>
    </row>
    <row r="25" spans="1:4" s="2" customFormat="1" ht="14.4" x14ac:dyDescent="0.3">
      <c r="A25" s="6">
        <v>21</v>
      </c>
      <c r="B25" s="7" t="s">
        <v>8</v>
      </c>
      <c r="C25" s="31"/>
      <c r="D25" s="28"/>
    </row>
    <row r="26" spans="1:4" s="2" customFormat="1" ht="15.6" customHeight="1" x14ac:dyDescent="0.25">
      <c r="A26" s="6">
        <v>22</v>
      </c>
      <c r="B26" s="3" t="s">
        <v>98</v>
      </c>
      <c r="C26" s="72">
        <v>75437000</v>
      </c>
      <c r="D26" s="73"/>
    </row>
    <row r="27" spans="1:4" s="2" customFormat="1" ht="15.6" customHeight="1" x14ac:dyDescent="0.25">
      <c r="A27" s="6">
        <v>23</v>
      </c>
      <c r="B27" s="3" t="s">
        <v>99</v>
      </c>
      <c r="C27" s="72">
        <v>8197117.8099999996</v>
      </c>
      <c r="D27" s="73"/>
    </row>
    <row r="28" spans="1:4" s="2" customFormat="1" ht="14.4" x14ac:dyDescent="0.3">
      <c r="A28" s="6">
        <v>24</v>
      </c>
      <c r="B28" s="3" t="s">
        <v>100</v>
      </c>
      <c r="C28" s="66"/>
      <c r="D28" s="67"/>
    </row>
    <row r="29" spans="1:4" s="2" customFormat="1" ht="15.6" customHeight="1" x14ac:dyDescent="0.25">
      <c r="A29" s="6">
        <v>25</v>
      </c>
      <c r="B29" s="3" t="s">
        <v>101</v>
      </c>
      <c r="C29" s="102">
        <f>75437000</f>
        <v>75437000</v>
      </c>
      <c r="D29" s="103"/>
    </row>
    <row r="30" spans="1:4" s="2" customFormat="1" ht="14.4" x14ac:dyDescent="0.3">
      <c r="A30" s="6">
        <v>26</v>
      </c>
      <c r="B30" s="3" t="s">
        <v>106</v>
      </c>
      <c r="C30" s="31"/>
      <c r="D30" s="17">
        <v>0</v>
      </c>
    </row>
    <row r="31" spans="1:4" s="2" customFormat="1" ht="14.4" x14ac:dyDescent="0.3">
      <c r="A31" s="6">
        <v>27</v>
      </c>
      <c r="B31" s="3" t="s">
        <v>102</v>
      </c>
      <c r="C31" s="31"/>
      <c r="D31" s="17">
        <v>0</v>
      </c>
    </row>
    <row r="32" spans="1:4" s="2" customFormat="1" ht="14.4" x14ac:dyDescent="0.3">
      <c r="A32" s="6">
        <v>28</v>
      </c>
      <c r="B32" s="3" t="s">
        <v>103</v>
      </c>
      <c r="C32" s="31"/>
      <c r="D32" s="28"/>
    </row>
    <row r="33" spans="1:6" s="2" customFormat="1" ht="14.4" x14ac:dyDescent="0.3">
      <c r="A33" s="6">
        <v>29</v>
      </c>
      <c r="B33" s="3" t="s">
        <v>104</v>
      </c>
      <c r="C33" s="31"/>
      <c r="D33" s="28"/>
    </row>
    <row r="34" spans="1:6" s="2" customFormat="1" ht="15.6" customHeight="1" x14ac:dyDescent="0.3">
      <c r="A34" s="6">
        <v>30</v>
      </c>
      <c r="B34" s="3" t="s">
        <v>105</v>
      </c>
      <c r="C34" s="31" t="s">
        <v>21</v>
      </c>
      <c r="D34" s="5"/>
    </row>
    <row r="35" spans="1:6" s="2" customFormat="1" ht="14.4" x14ac:dyDescent="0.3">
      <c r="A35" s="6">
        <v>31</v>
      </c>
      <c r="B35" s="4" t="s">
        <v>40</v>
      </c>
      <c r="C35" s="31"/>
      <c r="D35" s="28"/>
    </row>
    <row r="36" spans="1:6" s="2" customFormat="1" ht="14.4" x14ac:dyDescent="0.3">
      <c r="A36" s="6">
        <v>32</v>
      </c>
      <c r="B36" s="4" t="s">
        <v>9</v>
      </c>
      <c r="C36" s="31"/>
      <c r="D36" s="28"/>
    </row>
    <row r="37" spans="1:6" s="2" customFormat="1" ht="14.4" x14ac:dyDescent="0.3">
      <c r="A37" s="6">
        <v>33</v>
      </c>
      <c r="B37" s="4" t="s">
        <v>10</v>
      </c>
      <c r="C37" s="31" t="s">
        <v>112</v>
      </c>
      <c r="D37" s="28"/>
    </row>
    <row r="38" spans="1:6" s="2" customFormat="1" ht="70.2" customHeight="1" x14ac:dyDescent="0.3">
      <c r="A38" s="6"/>
      <c r="B38" s="4"/>
      <c r="C38" s="62" t="s">
        <v>118</v>
      </c>
      <c r="D38" s="63"/>
    </row>
    <row r="39" spans="1:6" s="2" customFormat="1" ht="33" customHeight="1" x14ac:dyDescent="0.3">
      <c r="A39" s="6"/>
      <c r="B39" s="4"/>
      <c r="C39" s="62" t="s">
        <v>117</v>
      </c>
      <c r="D39" s="63"/>
    </row>
    <row r="40" spans="1:6" s="2" customFormat="1" ht="36" customHeight="1" x14ac:dyDescent="0.25">
      <c r="A40" s="6">
        <v>34</v>
      </c>
      <c r="B40" s="3" t="s">
        <v>74</v>
      </c>
      <c r="C40" s="64" t="s">
        <v>175</v>
      </c>
      <c r="D40" s="65"/>
    </row>
    <row r="41" spans="1:6" x14ac:dyDescent="0.25">
      <c r="A41" s="18" t="s">
        <v>15</v>
      </c>
      <c r="E41" s="19"/>
      <c r="F41" s="19"/>
    </row>
    <row r="42" spans="1:6" ht="15.6" x14ac:dyDescent="0.3">
      <c r="A42" s="20"/>
      <c r="B42" s="19" t="s">
        <v>61</v>
      </c>
      <c r="C42" s="22"/>
      <c r="D42" s="21"/>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13</v>
      </c>
    </row>
    <row r="50" spans="2:4" ht="15.6" x14ac:dyDescent="0.3">
      <c r="B50" s="10" t="s">
        <v>14</v>
      </c>
    </row>
    <row r="51" spans="2:4" x14ac:dyDescent="0.25">
      <c r="B51" s="2"/>
    </row>
    <row r="52" spans="2:4" s="2" customFormat="1" x14ac:dyDescent="0.25">
      <c r="D52" s="1"/>
    </row>
    <row r="53" spans="2:4" s="2" customFormat="1" x14ac:dyDescent="0.25">
      <c r="B53" s="9"/>
      <c r="D53" s="1"/>
    </row>
    <row r="54" spans="2:4" s="2" customFormat="1" x14ac:dyDescent="0.25">
      <c r="B54" s="9"/>
      <c r="D54" s="1"/>
    </row>
    <row r="55" spans="2:4" s="2" customFormat="1" x14ac:dyDescent="0.25">
      <c r="D55" s="1"/>
    </row>
    <row r="56" spans="2:4" s="2" customFormat="1" x14ac:dyDescent="0.25">
      <c r="D56" s="1"/>
    </row>
    <row r="57" spans="2:4" s="2" customFormat="1" x14ac:dyDescent="0.25">
      <c r="D57" s="1"/>
    </row>
  </sheetData>
  <mergeCells count="19">
    <mergeCell ref="C40:D40"/>
    <mergeCell ref="C14:D14"/>
    <mergeCell ref="C29:D29"/>
    <mergeCell ref="C26:D26"/>
    <mergeCell ref="C27:D27"/>
    <mergeCell ref="C28:D28"/>
    <mergeCell ref="C16:D16"/>
    <mergeCell ref="C19:D19"/>
    <mergeCell ref="C21:D21"/>
    <mergeCell ref="C38:D38"/>
    <mergeCell ref="C39:D39"/>
    <mergeCell ref="C17:D17"/>
    <mergeCell ref="A1:D1"/>
    <mergeCell ref="A2:D2"/>
    <mergeCell ref="A3:D3"/>
    <mergeCell ref="C4:D4"/>
    <mergeCell ref="C13:D13"/>
    <mergeCell ref="C8:D8"/>
    <mergeCell ref="C9:D9"/>
  </mergeCells>
  <printOptions horizontalCentered="1"/>
  <pageMargins left="0.23622047244094491" right="0.23622047244094491" top="0.74803149606299213" bottom="0.74803149606299213" header="0.31496062992125984" footer="0.31496062992125984"/>
  <pageSetup paperSize="10000" scale="76" orientation="portrait" r:id="rId1"/>
  <headerFooter>
    <oddHeader>&amp;RAnnex "A"</oddHeader>
  </headerFooter>
  <rowBreaks count="1" manualBreakCount="1">
    <brk id="50" max="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57"/>
  <sheetViews>
    <sheetView showGridLines="0" zoomScaleNormal="100" workbookViewId="0">
      <selection activeCell="C6" sqref="C6"/>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4" spans="1:4" ht="27.6" x14ac:dyDescent="0.25">
      <c r="A4" s="29" t="s">
        <v>81</v>
      </c>
      <c r="B4" s="8" t="s">
        <v>1</v>
      </c>
      <c r="C4" s="83" t="s">
        <v>32</v>
      </c>
      <c r="D4" s="84"/>
    </row>
    <row r="5" spans="1:4" s="2" customFormat="1" ht="14.4" x14ac:dyDescent="0.3">
      <c r="A5" s="6">
        <v>1</v>
      </c>
      <c r="B5" s="3" t="s">
        <v>80</v>
      </c>
      <c r="C5" s="45" t="s">
        <v>83</v>
      </c>
      <c r="D5" s="46"/>
    </row>
    <row r="6" spans="1:4" s="2" customFormat="1" ht="14.4" x14ac:dyDescent="0.3">
      <c r="A6" s="6">
        <v>2</v>
      </c>
      <c r="B6" s="3" t="s">
        <v>84</v>
      </c>
      <c r="C6" s="58" t="s">
        <v>266</v>
      </c>
      <c r="D6" s="56"/>
    </row>
    <row r="7" spans="1:4" s="2" customFormat="1" ht="14.4" x14ac:dyDescent="0.3">
      <c r="A7" s="6">
        <v>3</v>
      </c>
      <c r="B7" s="3" t="s">
        <v>86</v>
      </c>
      <c r="C7" s="15" t="s">
        <v>87</v>
      </c>
      <c r="D7" s="27"/>
    </row>
    <row r="8" spans="1:4" s="2" customFormat="1" ht="14.4" x14ac:dyDescent="0.3">
      <c r="A8" s="6">
        <v>4</v>
      </c>
      <c r="B8" s="3" t="s">
        <v>88</v>
      </c>
      <c r="C8" s="74" t="s">
        <v>125</v>
      </c>
      <c r="D8" s="75"/>
    </row>
    <row r="9" spans="1:4" s="2" customFormat="1" ht="14.4" x14ac:dyDescent="0.3">
      <c r="A9" s="6">
        <v>5</v>
      </c>
      <c r="B9" s="3" t="s">
        <v>89</v>
      </c>
      <c r="C9" s="74" t="s">
        <v>126</v>
      </c>
      <c r="D9" s="75"/>
    </row>
    <row r="10" spans="1:4" s="2" customFormat="1" ht="14.4" x14ac:dyDescent="0.3">
      <c r="A10" s="6">
        <v>6</v>
      </c>
      <c r="B10" s="3" t="s">
        <v>2</v>
      </c>
      <c r="C10" s="15"/>
      <c r="D10" s="27"/>
    </row>
    <row r="11" spans="1:4" s="2" customFormat="1" ht="14.4" x14ac:dyDescent="0.3">
      <c r="A11" s="6">
        <v>7</v>
      </c>
      <c r="B11" s="3" t="s">
        <v>3</v>
      </c>
      <c r="C11" s="15"/>
      <c r="D11" s="27"/>
    </row>
    <row r="12" spans="1:4" s="2" customFormat="1" ht="14.4" x14ac:dyDescent="0.3">
      <c r="A12" s="6">
        <v>8</v>
      </c>
      <c r="B12" s="3" t="s">
        <v>4</v>
      </c>
      <c r="C12" s="35" t="s">
        <v>141</v>
      </c>
      <c r="D12" s="33"/>
    </row>
    <row r="13" spans="1:4" s="2" customFormat="1" ht="14.4" x14ac:dyDescent="0.3">
      <c r="A13" s="6">
        <v>9</v>
      </c>
      <c r="B13" s="3" t="s">
        <v>90</v>
      </c>
      <c r="C13" s="106">
        <v>97250000</v>
      </c>
      <c r="D13" s="107"/>
    </row>
    <row r="14" spans="1:4" s="2" customFormat="1" ht="14.4" x14ac:dyDescent="0.3">
      <c r="A14" s="6">
        <v>10</v>
      </c>
      <c r="B14" s="3" t="s">
        <v>5</v>
      </c>
      <c r="C14" s="108" t="s">
        <v>128</v>
      </c>
      <c r="D14" s="109"/>
    </row>
    <row r="15" spans="1:4" s="2" customFormat="1" ht="14.4" x14ac:dyDescent="0.3">
      <c r="A15" s="6">
        <v>11</v>
      </c>
      <c r="B15" s="3" t="s">
        <v>91</v>
      </c>
      <c r="C15" s="15" t="s">
        <v>108</v>
      </c>
      <c r="D15" s="27"/>
    </row>
    <row r="16" spans="1:4" s="30" customFormat="1" ht="45.6" customHeight="1" x14ac:dyDescent="0.3">
      <c r="A16" s="24">
        <v>12</v>
      </c>
      <c r="B16" s="25" t="s">
        <v>6</v>
      </c>
      <c r="C16" s="104" t="s">
        <v>119</v>
      </c>
      <c r="D16" s="105"/>
    </row>
    <row r="17" spans="1:4" s="2" customFormat="1" ht="93" customHeight="1" x14ac:dyDescent="0.25">
      <c r="A17" s="6">
        <v>13</v>
      </c>
      <c r="B17" s="3" t="s">
        <v>92</v>
      </c>
      <c r="C17" s="64" t="s">
        <v>109</v>
      </c>
      <c r="D17" s="65"/>
    </row>
    <row r="18" spans="1:4" s="2" customFormat="1" ht="14.4" x14ac:dyDescent="0.3">
      <c r="A18" s="6">
        <v>14</v>
      </c>
      <c r="B18" s="3" t="s">
        <v>93</v>
      </c>
      <c r="C18" s="31" t="s">
        <v>26</v>
      </c>
      <c r="D18" s="27"/>
    </row>
    <row r="19" spans="1:4" s="30" customFormat="1" ht="90.6" customHeight="1" x14ac:dyDescent="0.3">
      <c r="A19" s="24">
        <v>15</v>
      </c>
      <c r="B19" s="25" t="s">
        <v>94</v>
      </c>
      <c r="C19" s="64" t="s">
        <v>255</v>
      </c>
      <c r="D19" s="65"/>
    </row>
    <row r="20" spans="1:4" s="2" customFormat="1" ht="14.4" x14ac:dyDescent="0.3">
      <c r="A20" s="6">
        <v>16</v>
      </c>
      <c r="B20" s="3" t="s">
        <v>95</v>
      </c>
      <c r="C20" s="31" t="s">
        <v>110</v>
      </c>
      <c r="D20" s="27"/>
    </row>
    <row r="21" spans="1:4" s="30" customFormat="1" ht="90.6" customHeight="1" x14ac:dyDescent="0.3">
      <c r="A21" s="24">
        <v>17</v>
      </c>
      <c r="B21" s="25" t="s">
        <v>7</v>
      </c>
      <c r="C21" s="64" t="s">
        <v>121</v>
      </c>
      <c r="D21" s="65"/>
    </row>
    <row r="22" spans="1:4" s="2" customFormat="1" ht="14.4" x14ac:dyDescent="0.3">
      <c r="A22" s="6">
        <v>18</v>
      </c>
      <c r="B22" s="3" t="s">
        <v>96</v>
      </c>
      <c r="C22" s="15"/>
      <c r="D22" s="27"/>
    </row>
    <row r="23" spans="1:4" s="2" customFormat="1" ht="14.4" x14ac:dyDescent="0.3">
      <c r="A23" s="6">
        <v>19</v>
      </c>
      <c r="B23" s="3" t="s">
        <v>97</v>
      </c>
      <c r="C23" s="15"/>
      <c r="D23" s="27"/>
    </row>
    <row r="24" spans="1:4" s="2" customFormat="1" ht="14.4" x14ac:dyDescent="0.3">
      <c r="A24" s="6">
        <v>20</v>
      </c>
      <c r="B24" s="3" t="s">
        <v>107</v>
      </c>
      <c r="C24" s="15"/>
      <c r="D24" s="27"/>
    </row>
    <row r="25" spans="1:4" s="2" customFormat="1" ht="14.4" x14ac:dyDescent="0.3">
      <c r="A25" s="6">
        <v>21</v>
      </c>
      <c r="B25" s="7" t="s">
        <v>8</v>
      </c>
      <c r="C25" s="108" t="s">
        <v>127</v>
      </c>
      <c r="D25" s="67"/>
    </row>
    <row r="26" spans="1:4" s="2" customFormat="1" ht="15.6" customHeight="1" x14ac:dyDescent="0.25">
      <c r="A26" s="6">
        <v>22</v>
      </c>
      <c r="B26" s="3" t="s">
        <v>98</v>
      </c>
      <c r="C26" s="72">
        <v>97255640</v>
      </c>
      <c r="D26" s="73"/>
    </row>
    <row r="27" spans="1:4" s="2" customFormat="1" ht="15.6" customHeight="1" x14ac:dyDescent="0.25">
      <c r="A27" s="6">
        <v>23</v>
      </c>
      <c r="B27" s="3" t="s">
        <v>99</v>
      </c>
      <c r="C27" s="72">
        <v>24132252.309999999</v>
      </c>
      <c r="D27" s="73"/>
    </row>
    <row r="28" spans="1:4" s="2" customFormat="1" ht="14.4" x14ac:dyDescent="0.3">
      <c r="A28" s="6">
        <v>24</v>
      </c>
      <c r="B28" s="3" t="s">
        <v>100</v>
      </c>
      <c r="C28" s="66"/>
      <c r="D28" s="67"/>
    </row>
    <row r="29" spans="1:4" s="2" customFormat="1" ht="15.6" customHeight="1" x14ac:dyDescent="0.25">
      <c r="A29" s="6">
        <v>25</v>
      </c>
      <c r="B29" s="3" t="s">
        <v>101</v>
      </c>
      <c r="C29" s="72">
        <v>97255640</v>
      </c>
      <c r="D29" s="73"/>
    </row>
    <row r="30" spans="1:4" s="2" customFormat="1" ht="14.4" x14ac:dyDescent="0.3">
      <c r="A30" s="6">
        <v>26</v>
      </c>
      <c r="B30" s="3" t="s">
        <v>106</v>
      </c>
      <c r="C30" s="15"/>
      <c r="D30" s="17">
        <v>0</v>
      </c>
    </row>
    <row r="31" spans="1:4" s="2" customFormat="1" ht="14.4" x14ac:dyDescent="0.3">
      <c r="A31" s="6">
        <v>27</v>
      </c>
      <c r="B31" s="3" t="s">
        <v>102</v>
      </c>
      <c r="C31" s="15"/>
      <c r="D31" s="17">
        <v>0</v>
      </c>
    </row>
    <row r="32" spans="1:4" s="2" customFormat="1" ht="14.4" x14ac:dyDescent="0.3">
      <c r="A32" s="6">
        <v>28</v>
      </c>
      <c r="B32" s="3" t="s">
        <v>103</v>
      </c>
      <c r="C32" s="15"/>
      <c r="D32" s="27"/>
    </row>
    <row r="33" spans="1:6" s="2" customFormat="1" ht="14.4" x14ac:dyDescent="0.3">
      <c r="A33" s="6">
        <v>29</v>
      </c>
      <c r="B33" s="3" t="s">
        <v>104</v>
      </c>
      <c r="C33" s="15"/>
      <c r="D33" s="27"/>
    </row>
    <row r="34" spans="1:6" s="2" customFormat="1" ht="15.6" customHeight="1" x14ac:dyDescent="0.3">
      <c r="A34" s="6">
        <v>30</v>
      </c>
      <c r="B34" s="3" t="s">
        <v>105</v>
      </c>
      <c r="C34" s="15" t="s">
        <v>21</v>
      </c>
      <c r="D34" s="5"/>
    </row>
    <row r="35" spans="1:6" s="2" customFormat="1" ht="14.4" x14ac:dyDescent="0.3">
      <c r="A35" s="6">
        <v>31</v>
      </c>
      <c r="B35" s="4" t="s">
        <v>40</v>
      </c>
      <c r="C35" s="15"/>
      <c r="D35" s="27"/>
    </row>
    <row r="36" spans="1:6" s="2" customFormat="1" ht="14.4" x14ac:dyDescent="0.3">
      <c r="A36" s="6">
        <v>32</v>
      </c>
      <c r="B36" s="4" t="s">
        <v>9</v>
      </c>
      <c r="C36" s="15"/>
      <c r="D36" s="27"/>
    </row>
    <row r="37" spans="1:6" s="2" customFormat="1" ht="14.4" x14ac:dyDescent="0.3">
      <c r="A37" s="6">
        <v>33</v>
      </c>
      <c r="B37" s="4" t="s">
        <v>10</v>
      </c>
      <c r="C37" s="31" t="s">
        <v>112</v>
      </c>
      <c r="D37" s="28"/>
    </row>
    <row r="38" spans="1:6" s="2" customFormat="1" ht="70.2" customHeight="1" x14ac:dyDescent="0.3">
      <c r="A38" s="6"/>
      <c r="B38" s="4"/>
      <c r="C38" s="62" t="s">
        <v>118</v>
      </c>
      <c r="D38" s="63"/>
    </row>
    <row r="39" spans="1:6" s="2" customFormat="1" ht="33" customHeight="1" x14ac:dyDescent="0.3">
      <c r="A39" s="6"/>
      <c r="B39" s="4"/>
      <c r="C39" s="62" t="s">
        <v>117</v>
      </c>
      <c r="D39" s="63"/>
    </row>
    <row r="40" spans="1:6" s="30" customFormat="1" ht="45.6" customHeight="1" x14ac:dyDescent="0.3">
      <c r="A40" s="24">
        <v>34</v>
      </c>
      <c r="B40" s="25" t="s">
        <v>74</v>
      </c>
      <c r="C40" s="64" t="s">
        <v>175</v>
      </c>
      <c r="D40" s="65"/>
    </row>
    <row r="41" spans="1:6" x14ac:dyDescent="0.25">
      <c r="A41" s="18" t="s">
        <v>15</v>
      </c>
      <c r="C41" s="19"/>
      <c r="D41" s="19"/>
      <c r="E41" s="19"/>
      <c r="F41" s="19"/>
    </row>
    <row r="42" spans="1:6" x14ac:dyDescent="0.25">
      <c r="B42" s="19" t="s">
        <v>120</v>
      </c>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13</v>
      </c>
    </row>
    <row r="50" spans="2:4" ht="15.6" x14ac:dyDescent="0.3">
      <c r="B50" s="10" t="s">
        <v>14</v>
      </c>
    </row>
    <row r="51" spans="2:4" x14ac:dyDescent="0.25">
      <c r="B51" s="2"/>
    </row>
    <row r="52" spans="2:4" s="2" customFormat="1" x14ac:dyDescent="0.25">
      <c r="D52" s="1"/>
    </row>
    <row r="53" spans="2:4" s="2" customFormat="1" x14ac:dyDescent="0.25">
      <c r="B53" s="9"/>
      <c r="D53" s="1"/>
    </row>
    <row r="54" spans="2:4" s="2" customFormat="1" x14ac:dyDescent="0.25">
      <c r="B54" s="9"/>
      <c r="D54" s="1"/>
    </row>
    <row r="55" spans="2:4" s="2" customFormat="1" x14ac:dyDescent="0.25">
      <c r="D55" s="1"/>
    </row>
    <row r="56" spans="2:4" s="2" customFormat="1" x14ac:dyDescent="0.25">
      <c r="D56" s="1"/>
    </row>
    <row r="57" spans="2:4" s="2" customFormat="1" x14ac:dyDescent="0.25">
      <c r="D57" s="1"/>
    </row>
  </sheetData>
  <mergeCells count="20">
    <mergeCell ref="A1:D1"/>
    <mergeCell ref="A2:D2"/>
    <mergeCell ref="A3:D3"/>
    <mergeCell ref="C4:D4"/>
    <mergeCell ref="C14:D14"/>
    <mergeCell ref="C8:D8"/>
    <mergeCell ref="C9:D9"/>
    <mergeCell ref="C38:D38"/>
    <mergeCell ref="C39:D39"/>
    <mergeCell ref="C13:D13"/>
    <mergeCell ref="C19:D19"/>
    <mergeCell ref="C40:D40"/>
    <mergeCell ref="C21:D21"/>
    <mergeCell ref="C16:D16"/>
    <mergeCell ref="C25:D25"/>
    <mergeCell ref="C26:D26"/>
    <mergeCell ref="C27:D27"/>
    <mergeCell ref="C28:D28"/>
    <mergeCell ref="C29:D29"/>
    <mergeCell ref="C17:D17"/>
  </mergeCells>
  <printOptions horizontalCentered="1"/>
  <pageMargins left="0.23622047244094491" right="0.23622047244094491" top="0.74803149606299213" bottom="0.74803149606299213" header="0.31496062992125984" footer="0.31496062992125984"/>
  <pageSetup paperSize="10000" scale="76" orientation="portrait" r:id="rId1"/>
  <headerFooter>
    <oddHeader>&amp;RAnnex "A"</oddHeader>
  </headerFooter>
  <rowBreaks count="1" manualBreakCount="1">
    <brk id="50" max="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61"/>
  <sheetViews>
    <sheetView showGridLines="0" workbookViewId="0">
      <selection activeCell="B46" sqref="B46"/>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5" spans="1:4" ht="27.6" x14ac:dyDescent="0.25">
      <c r="A5" s="29" t="s">
        <v>81</v>
      </c>
      <c r="B5" s="8" t="s">
        <v>1</v>
      </c>
      <c r="C5" s="83" t="s">
        <v>43</v>
      </c>
      <c r="D5" s="84"/>
    </row>
    <row r="6" spans="1:4" s="2" customFormat="1" ht="14.4" x14ac:dyDescent="0.3">
      <c r="A6" s="6">
        <v>1</v>
      </c>
      <c r="B6" s="3" t="s">
        <v>80</v>
      </c>
      <c r="C6" s="15" t="s">
        <v>83</v>
      </c>
      <c r="D6" s="27"/>
    </row>
    <row r="7" spans="1:4" s="2" customFormat="1" ht="14.4" x14ac:dyDescent="0.3">
      <c r="A7" s="6">
        <v>2</v>
      </c>
      <c r="B7" s="3" t="s">
        <v>84</v>
      </c>
      <c r="C7" s="58" t="s">
        <v>266</v>
      </c>
      <c r="D7" s="56"/>
    </row>
    <row r="8" spans="1:4" s="2" customFormat="1" ht="14.4" x14ac:dyDescent="0.3">
      <c r="A8" s="6">
        <v>3</v>
      </c>
      <c r="B8" s="3" t="s">
        <v>86</v>
      </c>
      <c r="C8" s="15" t="s">
        <v>87</v>
      </c>
      <c r="D8" s="27"/>
    </row>
    <row r="9" spans="1:4" s="2" customFormat="1" ht="14.4" x14ac:dyDescent="0.3">
      <c r="A9" s="6">
        <v>4</v>
      </c>
      <c r="B9" s="3" t="s">
        <v>88</v>
      </c>
      <c r="C9" s="74" t="s">
        <v>125</v>
      </c>
      <c r="D9" s="75"/>
    </row>
    <row r="10" spans="1:4" s="2" customFormat="1" ht="14.4" x14ac:dyDescent="0.3">
      <c r="A10" s="6">
        <v>5</v>
      </c>
      <c r="B10" s="3" t="s">
        <v>89</v>
      </c>
      <c r="C10" s="74" t="s">
        <v>126</v>
      </c>
      <c r="D10" s="75"/>
    </row>
    <row r="11" spans="1:4" s="2" customFormat="1" ht="14.4" x14ac:dyDescent="0.3">
      <c r="A11" s="6">
        <v>6</v>
      </c>
      <c r="B11" s="3" t="s">
        <v>2</v>
      </c>
      <c r="C11" s="15"/>
      <c r="D11" s="27"/>
    </row>
    <row r="12" spans="1:4" s="2" customFormat="1" ht="14.4" x14ac:dyDescent="0.3">
      <c r="A12" s="6">
        <v>7</v>
      </c>
      <c r="B12" s="3" t="s">
        <v>3</v>
      </c>
      <c r="C12" s="15"/>
      <c r="D12" s="27"/>
    </row>
    <row r="13" spans="1:4" s="2" customFormat="1" ht="14.4" x14ac:dyDescent="0.3">
      <c r="A13" s="6">
        <v>8</v>
      </c>
      <c r="B13" s="3" t="s">
        <v>4</v>
      </c>
      <c r="C13" s="35" t="s">
        <v>141</v>
      </c>
      <c r="D13" s="33"/>
    </row>
    <row r="14" spans="1:4" s="2" customFormat="1" ht="14.4" x14ac:dyDescent="0.3">
      <c r="A14" s="6">
        <v>9</v>
      </c>
      <c r="B14" s="3" t="s">
        <v>90</v>
      </c>
      <c r="C14" s="31" t="s">
        <v>11</v>
      </c>
      <c r="D14" s="5" t="s">
        <v>29</v>
      </c>
    </row>
    <row r="15" spans="1:4" s="2" customFormat="1" ht="14.4" x14ac:dyDescent="0.3">
      <c r="A15" s="6">
        <v>10</v>
      </c>
      <c r="B15" s="3" t="s">
        <v>5</v>
      </c>
      <c r="C15" s="87">
        <v>43810</v>
      </c>
      <c r="D15" s="88"/>
    </row>
    <row r="16" spans="1:4" s="2" customFormat="1" ht="14.4" x14ac:dyDescent="0.3">
      <c r="A16" s="6">
        <v>11</v>
      </c>
      <c r="B16" s="3" t="s">
        <v>91</v>
      </c>
      <c r="C16" s="15" t="s">
        <v>108</v>
      </c>
      <c r="D16" s="27"/>
    </row>
    <row r="17" spans="1:4" s="30" customFormat="1" ht="45.6" customHeight="1" x14ac:dyDescent="0.3">
      <c r="A17" s="24">
        <v>12</v>
      </c>
      <c r="B17" s="25" t="s">
        <v>6</v>
      </c>
      <c r="C17" s="64" t="s">
        <v>30</v>
      </c>
      <c r="D17" s="65"/>
    </row>
    <row r="18" spans="1:4" s="2" customFormat="1" ht="74.400000000000006" customHeight="1" x14ac:dyDescent="0.3">
      <c r="A18" s="6">
        <v>13</v>
      </c>
      <c r="B18" s="3" t="s">
        <v>92</v>
      </c>
      <c r="C18" s="62" t="s">
        <v>214</v>
      </c>
      <c r="D18" s="63"/>
    </row>
    <row r="19" spans="1:4" s="2" customFormat="1" ht="14.4" x14ac:dyDescent="0.3">
      <c r="A19" s="6">
        <v>14</v>
      </c>
      <c r="B19" s="3" t="s">
        <v>93</v>
      </c>
      <c r="C19" s="74" t="s">
        <v>31</v>
      </c>
      <c r="D19" s="75"/>
    </row>
    <row r="20" spans="1:4" s="30" customFormat="1" ht="107.4" customHeight="1" x14ac:dyDescent="0.3">
      <c r="A20" s="24">
        <v>15</v>
      </c>
      <c r="B20" s="25" t="s">
        <v>94</v>
      </c>
      <c r="C20" s="64" t="s">
        <v>253</v>
      </c>
      <c r="D20" s="65"/>
    </row>
    <row r="21" spans="1:4" s="2" customFormat="1" ht="14.4" x14ac:dyDescent="0.3">
      <c r="A21" s="6">
        <v>16</v>
      </c>
      <c r="B21" s="3" t="s">
        <v>95</v>
      </c>
      <c r="C21" s="31" t="s">
        <v>110</v>
      </c>
      <c r="D21" s="27"/>
    </row>
    <row r="22" spans="1:4" s="30" customFormat="1" ht="94.2" customHeight="1" x14ac:dyDescent="0.3">
      <c r="A22" s="24">
        <v>17</v>
      </c>
      <c r="B22" s="25" t="s">
        <v>7</v>
      </c>
      <c r="C22" s="64" t="s">
        <v>111</v>
      </c>
      <c r="D22" s="65"/>
    </row>
    <row r="23" spans="1:4" s="2" customFormat="1" ht="14.4" x14ac:dyDescent="0.3">
      <c r="A23" s="6">
        <v>18</v>
      </c>
      <c r="B23" s="3" t="s">
        <v>96</v>
      </c>
      <c r="C23" s="68">
        <v>17028043.460000001</v>
      </c>
      <c r="D23" s="69"/>
    </row>
    <row r="24" spans="1:4" s="2" customFormat="1" ht="14.4" x14ac:dyDescent="0.3">
      <c r="A24" s="6">
        <v>19</v>
      </c>
      <c r="B24" s="3" t="s">
        <v>97</v>
      </c>
      <c r="C24" s="68">
        <v>616230.07999999996</v>
      </c>
      <c r="D24" s="69"/>
    </row>
    <row r="25" spans="1:4" s="2" customFormat="1" ht="14.4" x14ac:dyDescent="0.3">
      <c r="A25" s="6">
        <v>20</v>
      </c>
      <c r="B25" s="3" t="s">
        <v>107</v>
      </c>
      <c r="C25" s="15"/>
      <c r="D25" s="27"/>
    </row>
    <row r="26" spans="1:4" s="2" customFormat="1" ht="14.4" x14ac:dyDescent="0.3">
      <c r="A26" s="6">
        <v>21</v>
      </c>
      <c r="B26" s="7" t="s">
        <v>8</v>
      </c>
      <c r="C26" s="95" t="s">
        <v>203</v>
      </c>
      <c r="D26" s="81"/>
    </row>
    <row r="27" spans="1:4" s="2" customFormat="1" ht="13.8" x14ac:dyDescent="0.25">
      <c r="A27" s="6">
        <v>22</v>
      </c>
      <c r="B27" s="3" t="s">
        <v>98</v>
      </c>
      <c r="C27" s="72">
        <f>128657474.77+4257260.85+4257260.85+4257260.85+4256260.91</f>
        <v>145685518.22999999</v>
      </c>
      <c r="D27" s="73"/>
    </row>
    <row r="28" spans="1:4" s="2" customFormat="1" ht="14.4" x14ac:dyDescent="0.3">
      <c r="A28" s="6">
        <v>23</v>
      </c>
      <c r="B28" s="3" t="s">
        <v>99</v>
      </c>
      <c r="C28" s="15"/>
      <c r="D28" s="17">
        <f>42027363.86+291871.09+277659.74+192024.18+139481.81+68974.75</f>
        <v>42997375.430000007</v>
      </c>
    </row>
    <row r="29" spans="1:4" s="2" customFormat="1" ht="14.4" x14ac:dyDescent="0.3">
      <c r="A29" s="6">
        <v>24</v>
      </c>
      <c r="B29" s="3" t="s">
        <v>100</v>
      </c>
      <c r="C29" s="15"/>
      <c r="D29" s="27"/>
    </row>
    <row r="30" spans="1:4" s="2" customFormat="1" ht="14.4" x14ac:dyDescent="0.3">
      <c r="A30" s="6">
        <v>25</v>
      </c>
      <c r="B30" s="3" t="s">
        <v>101</v>
      </c>
      <c r="C30" s="41" t="s">
        <v>11</v>
      </c>
      <c r="D30" s="42" t="s">
        <v>52</v>
      </c>
    </row>
    <row r="31" spans="1:4" s="2" customFormat="1" ht="14.4" x14ac:dyDescent="0.3">
      <c r="A31" s="6">
        <v>26</v>
      </c>
      <c r="B31" s="3" t="s">
        <v>106</v>
      </c>
      <c r="C31" s="41" t="s">
        <v>11</v>
      </c>
      <c r="D31" s="23">
        <v>57220.92</v>
      </c>
    </row>
    <row r="32" spans="1:4" s="2" customFormat="1" ht="14.4" x14ac:dyDescent="0.3">
      <c r="A32" s="6">
        <v>27</v>
      </c>
      <c r="B32" s="3" t="s">
        <v>102</v>
      </c>
      <c r="C32" s="41"/>
      <c r="D32" s="23">
        <f>51086130.26-4257260.85-4257260.85-4257260.85-4257260.85-4257260.85-4257260.85-4257260.85-4257260.85-4257260.85-4257260.85-4257260.85-4256260.91</f>
        <v>-1.3038516044616699E-8</v>
      </c>
    </row>
    <row r="33" spans="1:6" s="2" customFormat="1" ht="14.4" x14ac:dyDescent="0.3">
      <c r="A33" s="6">
        <v>28</v>
      </c>
      <c r="B33" s="3" t="s">
        <v>103</v>
      </c>
      <c r="C33" s="15"/>
      <c r="D33" s="27"/>
    </row>
    <row r="34" spans="1:6" s="2" customFormat="1" ht="14.4" x14ac:dyDescent="0.3">
      <c r="A34" s="6">
        <v>29</v>
      </c>
      <c r="B34" s="3" t="s">
        <v>104</v>
      </c>
      <c r="C34" s="15"/>
      <c r="D34" s="27"/>
    </row>
    <row r="35" spans="1:6" s="2" customFormat="1" ht="41.4" customHeight="1" x14ac:dyDescent="0.3">
      <c r="A35" s="6">
        <v>30</v>
      </c>
      <c r="B35" s="3" t="s">
        <v>105</v>
      </c>
      <c r="C35" s="62" t="s">
        <v>116</v>
      </c>
      <c r="D35" s="63"/>
    </row>
    <row r="36" spans="1:6" s="2" customFormat="1" ht="14.4" x14ac:dyDescent="0.3">
      <c r="A36" s="6">
        <v>31</v>
      </c>
      <c r="B36" s="4" t="s">
        <v>40</v>
      </c>
      <c r="C36" s="37">
        <v>0</v>
      </c>
      <c r="D36" s="38"/>
    </row>
    <row r="37" spans="1:6" s="2" customFormat="1" ht="14.4" x14ac:dyDescent="0.3">
      <c r="A37" s="6">
        <v>32</v>
      </c>
      <c r="B37" s="4" t="s">
        <v>9</v>
      </c>
      <c r="C37" s="36">
        <v>0</v>
      </c>
      <c r="D37" s="27"/>
    </row>
    <row r="38" spans="1:6" s="2" customFormat="1" ht="14.4" x14ac:dyDescent="0.3">
      <c r="A38" s="6">
        <v>33</v>
      </c>
      <c r="B38" s="4" t="s">
        <v>10</v>
      </c>
      <c r="C38" s="31" t="s">
        <v>112</v>
      </c>
      <c r="D38" s="27"/>
    </row>
    <row r="39" spans="1:6" s="2" customFormat="1" ht="75.599999999999994" customHeight="1" x14ac:dyDescent="0.3">
      <c r="A39" s="6"/>
      <c r="B39" s="4"/>
      <c r="C39" s="62" t="s">
        <v>113</v>
      </c>
      <c r="D39" s="63"/>
    </row>
    <row r="40" spans="1:6" s="2" customFormat="1" ht="37.799999999999997" customHeight="1" x14ac:dyDescent="0.3">
      <c r="A40" s="6"/>
      <c r="B40" s="4"/>
      <c r="C40" s="62" t="s">
        <v>114</v>
      </c>
      <c r="D40" s="63"/>
    </row>
    <row r="41" spans="1:6" s="2" customFormat="1" ht="14.4" x14ac:dyDescent="0.3">
      <c r="A41" s="6"/>
      <c r="B41" s="4"/>
      <c r="C41" s="31" t="s">
        <v>115</v>
      </c>
      <c r="D41" s="28"/>
    </row>
    <row r="42" spans="1:6" s="2" customFormat="1" ht="41.4" customHeight="1" x14ac:dyDescent="0.25">
      <c r="A42" s="6">
        <v>34</v>
      </c>
      <c r="B42" s="3" t="s">
        <v>74</v>
      </c>
      <c r="C42" s="64" t="s">
        <v>175</v>
      </c>
      <c r="D42" s="65"/>
    </row>
    <row r="43" spans="1:6" x14ac:dyDescent="0.25">
      <c r="A43" s="18" t="s">
        <v>15</v>
      </c>
      <c r="C43" s="19"/>
      <c r="D43" s="19"/>
      <c r="E43" s="19"/>
      <c r="F43" s="19"/>
    </row>
    <row r="44" spans="1:6" ht="14.4" customHeight="1" x14ac:dyDescent="0.25">
      <c r="A44" s="19"/>
      <c r="B44" s="19" t="s">
        <v>235</v>
      </c>
      <c r="C44" s="19"/>
      <c r="D44" s="19"/>
      <c r="E44" s="19"/>
      <c r="F44" s="19"/>
    </row>
    <row r="45" spans="1:6" x14ac:dyDescent="0.25">
      <c r="B45" s="19" t="s">
        <v>46</v>
      </c>
      <c r="C45" s="19"/>
      <c r="D45" s="19"/>
      <c r="E45" s="19"/>
      <c r="F45" s="19"/>
    </row>
    <row r="46" spans="1:6" x14ac:dyDescent="0.25">
      <c r="B46" s="19" t="s">
        <v>268</v>
      </c>
    </row>
    <row r="48" spans="1:6" x14ac:dyDescent="0.25">
      <c r="B48" s="2" t="s">
        <v>12</v>
      </c>
    </row>
    <row r="49" spans="2:4" x14ac:dyDescent="0.25">
      <c r="B49" s="2"/>
    </row>
    <row r="50" spans="2:4" x14ac:dyDescent="0.25">
      <c r="B50" s="2"/>
    </row>
    <row r="51" spans="2:4" x14ac:dyDescent="0.25">
      <c r="B51" s="2"/>
    </row>
    <row r="52" spans="2:4" x14ac:dyDescent="0.25">
      <c r="B52" s="2"/>
    </row>
    <row r="53" spans="2:4" x14ac:dyDescent="0.25">
      <c r="B53" s="11" t="s">
        <v>13</v>
      </c>
    </row>
    <row r="54" spans="2:4" ht="15.6" x14ac:dyDescent="0.3">
      <c r="B54" s="10" t="s">
        <v>14</v>
      </c>
    </row>
    <row r="55" spans="2:4" x14ac:dyDescent="0.25">
      <c r="B55" s="2"/>
    </row>
    <row r="56" spans="2:4" s="2" customFormat="1" x14ac:dyDescent="0.25">
      <c r="D56" s="1"/>
    </row>
    <row r="57" spans="2:4" s="2" customFormat="1" x14ac:dyDescent="0.25">
      <c r="B57" s="9"/>
      <c r="D57" s="1"/>
    </row>
    <row r="58" spans="2:4" s="2" customFormat="1" x14ac:dyDescent="0.25">
      <c r="B58" s="9"/>
      <c r="D58" s="1"/>
    </row>
    <row r="59" spans="2:4" s="2" customFormat="1" x14ac:dyDescent="0.25">
      <c r="D59" s="1"/>
    </row>
    <row r="60" spans="2:4" s="2" customFormat="1" x14ac:dyDescent="0.25">
      <c r="D60" s="1"/>
    </row>
    <row r="61" spans="2:4" s="2" customFormat="1" x14ac:dyDescent="0.25">
      <c r="D61" s="1"/>
    </row>
  </sheetData>
  <mergeCells count="20">
    <mergeCell ref="C42:D42"/>
    <mergeCell ref="C17:D17"/>
    <mergeCell ref="C20:D20"/>
    <mergeCell ref="C19:D19"/>
    <mergeCell ref="C9:D9"/>
    <mergeCell ref="C10:D10"/>
    <mergeCell ref="C27:D27"/>
    <mergeCell ref="C39:D39"/>
    <mergeCell ref="C40:D40"/>
    <mergeCell ref="C35:D35"/>
    <mergeCell ref="C22:D22"/>
    <mergeCell ref="C26:D26"/>
    <mergeCell ref="C23:D23"/>
    <mergeCell ref="C24:D24"/>
    <mergeCell ref="C18:D18"/>
    <mergeCell ref="A1:D1"/>
    <mergeCell ref="A2:D2"/>
    <mergeCell ref="A3:D3"/>
    <mergeCell ref="C5:D5"/>
    <mergeCell ref="C15:D15"/>
  </mergeCells>
  <printOptions horizontalCentered="1"/>
  <pageMargins left="0.23622047244094491" right="0.23622047244094491" top="0.74803149606299213" bottom="0.74803149606299213" header="0.31496062992125984" footer="0.31496062992125984"/>
  <pageSetup paperSize="10000" scale="70" orientation="portrait" r:id="rId1"/>
  <headerFooter>
    <oddHeader>&amp;RAnnex "A"</oddHeader>
  </headerFooter>
  <rowBreaks count="1" manualBreakCount="1">
    <brk id="54" max="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election activeCell="D33" sqref="D33"/>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8" spans="1:4" ht="27.6" x14ac:dyDescent="0.25">
      <c r="A8" s="29" t="s">
        <v>81</v>
      </c>
      <c r="B8" s="8" t="s">
        <v>1</v>
      </c>
      <c r="C8" s="83" t="s">
        <v>42</v>
      </c>
      <c r="D8" s="84"/>
    </row>
    <row r="9" spans="1:4" s="2" customFormat="1" ht="14.4" x14ac:dyDescent="0.3">
      <c r="A9" s="6">
        <v>1</v>
      </c>
      <c r="B9" s="3" t="s">
        <v>80</v>
      </c>
      <c r="C9" s="15" t="s">
        <v>83</v>
      </c>
      <c r="D9" s="27"/>
    </row>
    <row r="10" spans="1:4" s="2" customFormat="1" ht="14.4" x14ac:dyDescent="0.3">
      <c r="A10" s="6">
        <v>2</v>
      </c>
      <c r="B10" s="3" t="s">
        <v>84</v>
      </c>
      <c r="C10" s="15" t="s">
        <v>85</v>
      </c>
      <c r="D10" s="27"/>
    </row>
    <row r="11" spans="1:4" s="2" customFormat="1" ht="14.4" x14ac:dyDescent="0.3">
      <c r="A11" s="6">
        <v>3</v>
      </c>
      <c r="B11" s="3" t="s">
        <v>86</v>
      </c>
      <c r="C11" s="15" t="s">
        <v>87</v>
      </c>
      <c r="D11" s="27"/>
    </row>
    <row r="12" spans="1:4" s="2" customFormat="1" ht="14.4" x14ac:dyDescent="0.3">
      <c r="A12" s="6">
        <v>4</v>
      </c>
      <c r="B12" s="3" t="s">
        <v>88</v>
      </c>
      <c r="C12" s="15"/>
      <c r="D12" s="27"/>
    </row>
    <row r="13" spans="1:4" s="2" customFormat="1" ht="14.4" x14ac:dyDescent="0.3">
      <c r="A13" s="6">
        <v>5</v>
      </c>
      <c r="B13" s="3" t="s">
        <v>89</v>
      </c>
      <c r="C13" s="15"/>
      <c r="D13" s="27"/>
    </row>
    <row r="14" spans="1:4" s="2" customFormat="1" ht="14.4" x14ac:dyDescent="0.3">
      <c r="A14" s="6">
        <v>6</v>
      </c>
      <c r="B14" s="3" t="s">
        <v>2</v>
      </c>
      <c r="C14" s="15"/>
      <c r="D14" s="27"/>
    </row>
    <row r="15" spans="1:4" s="2" customFormat="1" ht="14.4" x14ac:dyDescent="0.3">
      <c r="A15" s="6">
        <v>7</v>
      </c>
      <c r="B15" s="3" t="s">
        <v>3</v>
      </c>
      <c r="C15" s="15"/>
      <c r="D15" s="27"/>
    </row>
    <row r="16" spans="1:4" s="2" customFormat="1" ht="14.4" x14ac:dyDescent="0.3">
      <c r="A16" s="6">
        <v>8</v>
      </c>
      <c r="B16" s="3" t="s">
        <v>4</v>
      </c>
      <c r="C16" s="26">
        <v>39629</v>
      </c>
      <c r="D16" s="27"/>
    </row>
    <row r="17" spans="1:4" s="2" customFormat="1" ht="14.4" x14ac:dyDescent="0.3">
      <c r="A17" s="6">
        <v>9</v>
      </c>
      <c r="B17" s="3" t="s">
        <v>90</v>
      </c>
      <c r="C17" s="15"/>
      <c r="D17" s="5" t="s">
        <v>24</v>
      </c>
    </row>
    <row r="18" spans="1:4" s="2" customFormat="1" ht="14.4" x14ac:dyDescent="0.3">
      <c r="A18" s="6">
        <v>10</v>
      </c>
      <c r="B18" s="3" t="s">
        <v>5</v>
      </c>
      <c r="C18" s="112">
        <v>42155</v>
      </c>
      <c r="D18" s="113"/>
    </row>
    <row r="19" spans="1:4" s="2" customFormat="1" ht="14.4" x14ac:dyDescent="0.3">
      <c r="A19" s="6">
        <v>11</v>
      </c>
      <c r="B19" s="3" t="s">
        <v>91</v>
      </c>
      <c r="C19" s="15"/>
      <c r="D19" s="27"/>
    </row>
    <row r="20" spans="1:4" s="30" customFormat="1" ht="45.6" customHeight="1" x14ac:dyDescent="0.3">
      <c r="A20" s="24">
        <v>12</v>
      </c>
      <c r="B20" s="25" t="s">
        <v>6</v>
      </c>
      <c r="C20" s="64"/>
      <c r="D20" s="65"/>
    </row>
    <row r="21" spans="1:4" s="2" customFormat="1" ht="14.4" x14ac:dyDescent="0.3">
      <c r="A21" s="6">
        <v>13</v>
      </c>
      <c r="B21" s="3" t="s">
        <v>92</v>
      </c>
      <c r="C21" s="15"/>
      <c r="D21" s="27"/>
    </row>
    <row r="22" spans="1:4" s="2" customFormat="1" ht="14.4" x14ac:dyDescent="0.3">
      <c r="A22" s="6">
        <v>14</v>
      </c>
      <c r="B22" s="3" t="s">
        <v>93</v>
      </c>
      <c r="C22" s="15" t="s">
        <v>26</v>
      </c>
      <c r="D22" s="27"/>
    </row>
    <row r="23" spans="1:4" s="2" customFormat="1" ht="14.4" x14ac:dyDescent="0.3">
      <c r="A23" s="6">
        <v>15</v>
      </c>
      <c r="B23" s="3" t="s">
        <v>94</v>
      </c>
      <c r="C23" s="15" t="s">
        <v>51</v>
      </c>
      <c r="D23" s="27"/>
    </row>
    <row r="24" spans="1:4" s="2" customFormat="1" ht="14.4" x14ac:dyDescent="0.3">
      <c r="A24" s="6">
        <v>16</v>
      </c>
      <c r="B24" s="3" t="s">
        <v>95</v>
      </c>
      <c r="C24" s="15" t="s">
        <v>25</v>
      </c>
      <c r="D24" s="27"/>
    </row>
    <row r="25" spans="1:4" s="2" customFormat="1" ht="29.4" customHeight="1" x14ac:dyDescent="0.3">
      <c r="A25" s="6">
        <v>17</v>
      </c>
      <c r="B25" s="3" t="s">
        <v>7</v>
      </c>
      <c r="C25" s="62" t="s">
        <v>27</v>
      </c>
      <c r="D25" s="63"/>
    </row>
    <row r="26" spans="1:4" s="2" customFormat="1" ht="14.4" x14ac:dyDescent="0.3">
      <c r="A26" s="6">
        <v>18</v>
      </c>
      <c r="B26" s="3" t="s">
        <v>96</v>
      </c>
      <c r="C26" s="15"/>
      <c r="D26" s="27"/>
    </row>
    <row r="27" spans="1:4" s="2" customFormat="1" ht="14.4" x14ac:dyDescent="0.3">
      <c r="A27" s="6">
        <v>19</v>
      </c>
      <c r="B27" s="3" t="s">
        <v>97</v>
      </c>
      <c r="C27" s="15"/>
      <c r="D27" s="27"/>
    </row>
    <row r="28" spans="1:4" s="2" customFormat="1" ht="14.4" x14ac:dyDescent="0.3">
      <c r="A28" s="6">
        <v>20</v>
      </c>
      <c r="B28" s="3" t="s">
        <v>107</v>
      </c>
      <c r="C28" s="15"/>
      <c r="D28" s="27"/>
    </row>
    <row r="29" spans="1:4" s="2" customFormat="1" ht="14.4" x14ac:dyDescent="0.3">
      <c r="A29" s="6">
        <v>21</v>
      </c>
      <c r="B29" s="7" t="s">
        <v>8</v>
      </c>
      <c r="C29" s="15"/>
      <c r="D29" s="27"/>
    </row>
    <row r="30" spans="1:4" s="2" customFormat="1" ht="15.6" customHeight="1" x14ac:dyDescent="0.25">
      <c r="A30" s="6">
        <v>22</v>
      </c>
      <c r="B30" s="3" t="s">
        <v>98</v>
      </c>
      <c r="C30" s="110">
        <v>79249686</v>
      </c>
      <c r="D30" s="111"/>
    </row>
    <row r="31" spans="1:4" s="2" customFormat="1" ht="15.6" customHeight="1" x14ac:dyDescent="0.25">
      <c r="A31" s="6">
        <v>23</v>
      </c>
      <c r="B31" s="3" t="s">
        <v>99</v>
      </c>
      <c r="C31" s="72">
        <v>26126922.25</v>
      </c>
      <c r="D31" s="73"/>
    </row>
    <row r="32" spans="1:4" s="2" customFormat="1" ht="14.4" x14ac:dyDescent="0.3">
      <c r="A32" s="6">
        <v>24</v>
      </c>
      <c r="B32" s="3" t="s">
        <v>100</v>
      </c>
      <c r="C32" s="15"/>
      <c r="D32" s="27"/>
    </row>
    <row r="33" spans="1:6" s="2" customFormat="1" ht="14.4" x14ac:dyDescent="0.3">
      <c r="A33" s="6">
        <v>25</v>
      </c>
      <c r="B33" s="3" t="s">
        <v>101</v>
      </c>
      <c r="C33" s="31" t="s">
        <v>11</v>
      </c>
      <c r="D33" s="13">
        <v>79249686</v>
      </c>
    </row>
    <row r="34" spans="1:6" s="2" customFormat="1" ht="14.4" x14ac:dyDescent="0.3">
      <c r="A34" s="6">
        <v>26</v>
      </c>
      <c r="B34" s="3" t="s">
        <v>106</v>
      </c>
      <c r="C34" s="15">
        <v>0</v>
      </c>
      <c r="D34" s="27"/>
    </row>
    <row r="35" spans="1:6" s="2" customFormat="1" ht="14.4" x14ac:dyDescent="0.3">
      <c r="A35" s="6">
        <v>27</v>
      </c>
      <c r="B35" s="3" t="s">
        <v>102</v>
      </c>
      <c r="C35" s="15">
        <v>0</v>
      </c>
      <c r="D35" s="27"/>
    </row>
    <row r="36" spans="1:6" s="2" customFormat="1" ht="14.4" x14ac:dyDescent="0.3">
      <c r="A36" s="6">
        <v>28</v>
      </c>
      <c r="B36" s="3" t="s">
        <v>103</v>
      </c>
      <c r="C36" s="15"/>
      <c r="D36" s="27"/>
    </row>
    <row r="37" spans="1:6" s="2" customFormat="1" ht="14.4" x14ac:dyDescent="0.3">
      <c r="A37" s="6">
        <v>29</v>
      </c>
      <c r="B37" s="3" t="s">
        <v>104</v>
      </c>
      <c r="C37" s="15"/>
      <c r="D37" s="27"/>
    </row>
    <row r="38" spans="1:6" s="2" customFormat="1" ht="15.6" customHeight="1" x14ac:dyDescent="0.3">
      <c r="A38" s="6">
        <v>30</v>
      </c>
      <c r="B38" s="3" t="s">
        <v>105</v>
      </c>
      <c r="C38" s="15" t="s">
        <v>28</v>
      </c>
      <c r="D38" s="5"/>
    </row>
    <row r="39" spans="1:6" s="2" customFormat="1" ht="14.4" x14ac:dyDescent="0.3">
      <c r="A39" s="6">
        <v>31</v>
      </c>
      <c r="B39" s="4" t="s">
        <v>40</v>
      </c>
      <c r="C39" s="15"/>
      <c r="D39" s="27"/>
    </row>
    <row r="40" spans="1:6" s="2" customFormat="1" ht="14.4" x14ac:dyDescent="0.3">
      <c r="A40" s="6">
        <v>32</v>
      </c>
      <c r="B40" s="4" t="s">
        <v>9</v>
      </c>
      <c r="C40" s="15"/>
      <c r="D40" s="27"/>
    </row>
    <row r="41" spans="1:6" s="2" customFormat="1" ht="14.4" x14ac:dyDescent="0.3">
      <c r="A41" s="6">
        <v>33</v>
      </c>
      <c r="B41" s="4" t="s">
        <v>10</v>
      </c>
      <c r="C41" s="15"/>
      <c r="D41" s="27"/>
    </row>
    <row r="42" spans="1:6" s="2" customFormat="1" ht="14.4" x14ac:dyDescent="0.3">
      <c r="A42" s="6"/>
      <c r="B42" s="4" t="s">
        <v>23</v>
      </c>
      <c r="C42" s="15" t="s">
        <v>11</v>
      </c>
      <c r="D42" s="14">
        <v>396248.43</v>
      </c>
    </row>
    <row r="43" spans="1:6" s="2" customFormat="1" ht="14.4" x14ac:dyDescent="0.3">
      <c r="A43" s="6"/>
      <c r="B43" s="4" t="s">
        <v>22</v>
      </c>
      <c r="C43" s="15"/>
      <c r="D43" s="27"/>
    </row>
    <row r="44" spans="1:6" s="2" customFormat="1" ht="14.4" x14ac:dyDescent="0.3">
      <c r="A44" s="6">
        <v>34</v>
      </c>
      <c r="B44" s="3" t="s">
        <v>74</v>
      </c>
      <c r="C44" s="15"/>
      <c r="D44" s="27"/>
    </row>
    <row r="45" spans="1:6" x14ac:dyDescent="0.25">
      <c r="A45" s="18" t="s">
        <v>49</v>
      </c>
      <c r="B45" s="19"/>
      <c r="C45" s="19"/>
      <c r="D45" s="19"/>
      <c r="E45" s="19"/>
      <c r="F45" s="19"/>
    </row>
    <row r="46" spans="1:6" x14ac:dyDescent="0.25">
      <c r="B46" s="19" t="s">
        <v>47</v>
      </c>
      <c r="C46" s="19"/>
      <c r="D46" s="19"/>
      <c r="E46" s="19"/>
      <c r="F46" s="19"/>
    </row>
    <row r="47" spans="1:6" x14ac:dyDescent="0.25">
      <c r="B47" s="19" t="s">
        <v>48</v>
      </c>
      <c r="C47" s="19"/>
      <c r="D47" s="19"/>
      <c r="E47" s="19"/>
      <c r="F47" s="19"/>
    </row>
    <row r="48" spans="1:6" x14ac:dyDescent="0.25">
      <c r="B48" s="19" t="s">
        <v>50</v>
      </c>
      <c r="C48" s="19"/>
      <c r="D48" s="19"/>
      <c r="E48" s="19"/>
      <c r="F48" s="19"/>
    </row>
    <row r="51" spans="2:4" x14ac:dyDescent="0.25">
      <c r="B51" s="2" t="s">
        <v>12</v>
      </c>
    </row>
    <row r="52" spans="2:4" x14ac:dyDescent="0.25">
      <c r="B52" s="2"/>
    </row>
    <row r="53" spans="2:4" x14ac:dyDescent="0.25">
      <c r="B53" s="2"/>
    </row>
    <row r="54" spans="2:4" x14ac:dyDescent="0.25">
      <c r="B54" s="2"/>
    </row>
    <row r="55" spans="2:4" x14ac:dyDescent="0.25">
      <c r="B55" s="2"/>
    </row>
    <row r="56" spans="2:4" x14ac:dyDescent="0.25">
      <c r="B56" s="11" t="s">
        <v>13</v>
      </c>
    </row>
    <row r="57" spans="2:4" ht="15.6" x14ac:dyDescent="0.3">
      <c r="B57" s="10" t="s">
        <v>14</v>
      </c>
    </row>
    <row r="58" spans="2:4" x14ac:dyDescent="0.25">
      <c r="B58" s="2"/>
    </row>
    <row r="59" spans="2:4" s="2" customFormat="1" x14ac:dyDescent="0.25">
      <c r="D59" s="1"/>
    </row>
    <row r="60" spans="2:4" s="2" customFormat="1" x14ac:dyDescent="0.25">
      <c r="B60" s="9"/>
      <c r="D60" s="1"/>
    </row>
    <row r="61" spans="2:4" s="2" customFormat="1" x14ac:dyDescent="0.25">
      <c r="B61" s="9"/>
      <c r="D61" s="1"/>
    </row>
    <row r="62" spans="2:4" s="2" customFormat="1" x14ac:dyDescent="0.25">
      <c r="D62" s="1"/>
    </row>
    <row r="63" spans="2:4" s="2" customFormat="1" x14ac:dyDescent="0.25">
      <c r="D63" s="1"/>
    </row>
    <row r="64" spans="2:4" s="2" customFormat="1" x14ac:dyDescent="0.25">
      <c r="D64" s="1"/>
    </row>
  </sheetData>
  <mergeCells count="9">
    <mergeCell ref="C25:D25"/>
    <mergeCell ref="C30:D30"/>
    <mergeCell ref="C31:D31"/>
    <mergeCell ref="C18:D18"/>
    <mergeCell ref="A1:D1"/>
    <mergeCell ref="A2:D2"/>
    <mergeCell ref="A3:D3"/>
    <mergeCell ref="C8:D8"/>
    <mergeCell ref="C20:D20"/>
  </mergeCells>
  <printOptions horizontalCentered="1"/>
  <pageMargins left="0.25" right="0.25" top="0.75" bottom="0.75" header="0.3" footer="0.3"/>
  <pageSetup paperSize="41" scale="90" orientation="portrait" r:id="rId1"/>
  <headerFooter>
    <oddHeader>&amp;RAnnex "A"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election activeCell="K53" sqref="K53"/>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8" spans="1:4" ht="27.6" x14ac:dyDescent="0.25">
      <c r="A8" s="29" t="s">
        <v>81</v>
      </c>
      <c r="B8" s="8" t="s">
        <v>1</v>
      </c>
      <c r="C8" s="83" t="s">
        <v>82</v>
      </c>
      <c r="D8" s="84"/>
    </row>
    <row r="9" spans="1:4" s="2" customFormat="1" ht="14.4" x14ac:dyDescent="0.3">
      <c r="A9" s="6">
        <v>1</v>
      </c>
      <c r="B9" s="3" t="s">
        <v>80</v>
      </c>
      <c r="C9" s="15" t="s">
        <v>83</v>
      </c>
      <c r="D9" s="16"/>
    </row>
    <row r="10" spans="1:4" s="2" customFormat="1" ht="14.4" x14ac:dyDescent="0.3">
      <c r="A10" s="6">
        <v>2</v>
      </c>
      <c r="B10" s="3" t="s">
        <v>84</v>
      </c>
      <c r="C10" s="15" t="s">
        <v>85</v>
      </c>
      <c r="D10" s="27"/>
    </row>
    <row r="11" spans="1:4" s="2" customFormat="1" ht="14.4" x14ac:dyDescent="0.3">
      <c r="A11" s="6">
        <v>3</v>
      </c>
      <c r="B11" s="3" t="s">
        <v>86</v>
      </c>
      <c r="C11" s="15" t="s">
        <v>87</v>
      </c>
      <c r="D11" s="27"/>
    </row>
    <row r="12" spans="1:4" s="2" customFormat="1" ht="14.4" x14ac:dyDescent="0.3">
      <c r="A12" s="6">
        <v>4</v>
      </c>
      <c r="B12" s="3" t="s">
        <v>88</v>
      </c>
      <c r="C12" s="15"/>
      <c r="D12" s="27"/>
    </row>
    <row r="13" spans="1:4" s="2" customFormat="1" ht="14.4" x14ac:dyDescent="0.3">
      <c r="A13" s="6">
        <v>5</v>
      </c>
      <c r="B13" s="3" t="s">
        <v>89</v>
      </c>
      <c r="C13" s="15"/>
      <c r="D13" s="27"/>
    </row>
    <row r="14" spans="1:4" s="2" customFormat="1" ht="14.4" x14ac:dyDescent="0.3">
      <c r="A14" s="6">
        <v>6</v>
      </c>
      <c r="B14" s="3" t="s">
        <v>2</v>
      </c>
      <c r="C14" s="15"/>
      <c r="D14" s="27"/>
    </row>
    <row r="15" spans="1:4" s="2" customFormat="1" ht="14.4" x14ac:dyDescent="0.3">
      <c r="A15" s="6">
        <v>7</v>
      </c>
      <c r="B15" s="3" t="s">
        <v>3</v>
      </c>
      <c r="C15" s="15"/>
      <c r="D15" s="27"/>
    </row>
    <row r="16" spans="1:4" s="2" customFormat="1" ht="14.4" x14ac:dyDescent="0.3">
      <c r="A16" s="6">
        <v>8</v>
      </c>
      <c r="B16" s="3" t="s">
        <v>4</v>
      </c>
      <c r="C16" s="15" t="s">
        <v>17</v>
      </c>
      <c r="D16" s="27"/>
    </row>
    <row r="17" spans="1:4" s="2" customFormat="1" ht="14.4" x14ac:dyDescent="0.3">
      <c r="A17" s="6">
        <v>9</v>
      </c>
      <c r="B17" s="3" t="s">
        <v>90</v>
      </c>
      <c r="C17" s="15" t="s">
        <v>16</v>
      </c>
      <c r="D17" s="27"/>
    </row>
    <row r="18" spans="1:4" s="2" customFormat="1" ht="14.4" x14ac:dyDescent="0.3">
      <c r="A18" s="6">
        <v>10</v>
      </c>
      <c r="B18" s="3" t="s">
        <v>5</v>
      </c>
      <c r="C18" s="26">
        <v>41448</v>
      </c>
      <c r="D18" s="27"/>
    </row>
    <row r="19" spans="1:4" s="2" customFormat="1" ht="14.4" x14ac:dyDescent="0.3">
      <c r="A19" s="6">
        <v>11</v>
      </c>
      <c r="B19" s="3" t="s">
        <v>91</v>
      </c>
      <c r="C19" s="15"/>
      <c r="D19" s="27"/>
    </row>
    <row r="20" spans="1:4" s="30" customFormat="1" ht="45.6" customHeight="1" x14ac:dyDescent="0.3">
      <c r="A20" s="24">
        <v>12</v>
      </c>
      <c r="B20" s="25" t="s">
        <v>6</v>
      </c>
      <c r="C20" s="64" t="s">
        <v>18</v>
      </c>
      <c r="D20" s="65"/>
    </row>
    <row r="21" spans="1:4" s="2" customFormat="1" ht="14.4" x14ac:dyDescent="0.3">
      <c r="A21" s="6">
        <v>13</v>
      </c>
      <c r="B21" s="3" t="s">
        <v>92</v>
      </c>
      <c r="C21" s="15"/>
      <c r="D21" s="27"/>
    </row>
    <row r="22" spans="1:4" s="2" customFormat="1" ht="14.4" x14ac:dyDescent="0.3">
      <c r="A22" s="6">
        <v>14</v>
      </c>
      <c r="B22" s="3" t="s">
        <v>93</v>
      </c>
      <c r="C22" s="15"/>
      <c r="D22" s="27"/>
    </row>
    <row r="23" spans="1:4" s="2" customFormat="1" ht="14.4" x14ac:dyDescent="0.3">
      <c r="A23" s="6">
        <v>15</v>
      </c>
      <c r="B23" s="3" t="s">
        <v>94</v>
      </c>
      <c r="C23" s="15"/>
      <c r="D23" s="27"/>
    </row>
    <row r="24" spans="1:4" s="2" customFormat="1" ht="14.4" x14ac:dyDescent="0.3">
      <c r="A24" s="6">
        <v>16</v>
      </c>
      <c r="B24" s="3" t="s">
        <v>95</v>
      </c>
      <c r="C24" s="15"/>
      <c r="D24" s="27"/>
    </row>
    <row r="25" spans="1:4" s="2" customFormat="1" ht="15.6" customHeight="1" x14ac:dyDescent="0.3">
      <c r="A25" s="6">
        <v>17</v>
      </c>
      <c r="B25" s="3" t="s">
        <v>7</v>
      </c>
      <c r="C25" s="74" t="s">
        <v>20</v>
      </c>
      <c r="D25" s="75"/>
    </row>
    <row r="26" spans="1:4" s="2" customFormat="1" ht="14.4" x14ac:dyDescent="0.3">
      <c r="A26" s="6">
        <v>18</v>
      </c>
      <c r="B26" s="3" t="s">
        <v>96</v>
      </c>
      <c r="C26" s="15"/>
      <c r="D26" s="27"/>
    </row>
    <row r="27" spans="1:4" s="2" customFormat="1" ht="14.4" x14ac:dyDescent="0.3">
      <c r="A27" s="6">
        <v>19</v>
      </c>
      <c r="B27" s="3" t="s">
        <v>97</v>
      </c>
      <c r="C27" s="15"/>
      <c r="D27" s="27"/>
    </row>
    <row r="28" spans="1:4" s="2" customFormat="1" ht="14.4" x14ac:dyDescent="0.3">
      <c r="A28" s="6">
        <v>20</v>
      </c>
      <c r="B28" s="3" t="s">
        <v>107</v>
      </c>
      <c r="C28" s="15"/>
      <c r="D28" s="27"/>
    </row>
    <row r="29" spans="1:4" s="2" customFormat="1" ht="14.4" x14ac:dyDescent="0.3">
      <c r="A29" s="6">
        <v>21</v>
      </c>
      <c r="B29" s="7" t="s">
        <v>8</v>
      </c>
      <c r="C29" s="15"/>
      <c r="D29" s="27"/>
    </row>
    <row r="30" spans="1:4" s="2" customFormat="1" ht="13.8" x14ac:dyDescent="0.25">
      <c r="A30" s="6">
        <v>22</v>
      </c>
      <c r="B30" s="3" t="s">
        <v>98</v>
      </c>
      <c r="C30" s="98">
        <v>343544988.37</v>
      </c>
      <c r="D30" s="99"/>
    </row>
    <row r="31" spans="1:4" s="2" customFormat="1" ht="15.6" customHeight="1" x14ac:dyDescent="0.25">
      <c r="A31" s="6">
        <v>23</v>
      </c>
      <c r="B31" s="3" t="s">
        <v>99</v>
      </c>
      <c r="C31" s="72">
        <v>88617084.829999998</v>
      </c>
      <c r="D31" s="73"/>
    </row>
    <row r="32" spans="1:4" s="2" customFormat="1" ht="14.4" x14ac:dyDescent="0.3">
      <c r="A32" s="6">
        <v>24</v>
      </c>
      <c r="B32" s="3" t="s">
        <v>100</v>
      </c>
      <c r="C32" s="15"/>
      <c r="D32" s="27"/>
    </row>
    <row r="33" spans="1:6" s="2" customFormat="1" ht="15.6" customHeight="1" x14ac:dyDescent="0.25">
      <c r="A33" s="6">
        <v>25</v>
      </c>
      <c r="B33" s="3" t="s">
        <v>101</v>
      </c>
      <c r="C33" s="98">
        <v>343544988.37</v>
      </c>
      <c r="D33" s="99"/>
    </row>
    <row r="34" spans="1:6" s="2" customFormat="1" ht="15.6" customHeight="1" x14ac:dyDescent="0.25">
      <c r="A34" s="6">
        <v>26</v>
      </c>
      <c r="B34" s="3" t="s">
        <v>106</v>
      </c>
      <c r="C34" s="72">
        <v>0</v>
      </c>
      <c r="D34" s="73"/>
    </row>
    <row r="35" spans="1:6" s="2" customFormat="1" ht="14.4" x14ac:dyDescent="0.3">
      <c r="A35" s="6">
        <v>27</v>
      </c>
      <c r="B35" s="3" t="s">
        <v>102</v>
      </c>
      <c r="C35" s="36"/>
      <c r="D35" s="17">
        <v>0</v>
      </c>
    </row>
    <row r="36" spans="1:6" s="2" customFormat="1" ht="14.4" x14ac:dyDescent="0.3">
      <c r="A36" s="6">
        <v>28</v>
      </c>
      <c r="B36" s="3" t="s">
        <v>103</v>
      </c>
      <c r="C36" s="15"/>
      <c r="D36" s="27"/>
    </row>
    <row r="37" spans="1:6" s="2" customFormat="1" ht="14.4" x14ac:dyDescent="0.3">
      <c r="A37" s="6">
        <v>29</v>
      </c>
      <c r="B37" s="3" t="s">
        <v>104</v>
      </c>
      <c r="C37" s="15"/>
      <c r="D37" s="27"/>
    </row>
    <row r="38" spans="1:6" s="2" customFormat="1" ht="15.6" customHeight="1" x14ac:dyDescent="0.3">
      <c r="A38" s="6">
        <v>30</v>
      </c>
      <c r="B38" s="3" t="s">
        <v>105</v>
      </c>
      <c r="C38" s="74" t="s">
        <v>21</v>
      </c>
      <c r="D38" s="75"/>
    </row>
    <row r="39" spans="1:6" s="2" customFormat="1" ht="14.4" x14ac:dyDescent="0.3">
      <c r="A39" s="6">
        <v>31</v>
      </c>
      <c r="B39" s="4" t="s">
        <v>40</v>
      </c>
      <c r="C39" s="15"/>
      <c r="D39" s="27"/>
    </row>
    <row r="40" spans="1:6" s="2" customFormat="1" ht="14.4" x14ac:dyDescent="0.3">
      <c r="A40" s="6">
        <v>32</v>
      </c>
      <c r="B40" s="4" t="s">
        <v>9</v>
      </c>
      <c r="C40" s="15"/>
      <c r="D40" s="27"/>
    </row>
    <row r="41" spans="1:6" s="2" customFormat="1" ht="14.4" x14ac:dyDescent="0.3">
      <c r="A41" s="6">
        <v>33</v>
      </c>
      <c r="B41" s="4" t="s">
        <v>10</v>
      </c>
      <c r="C41" s="15"/>
      <c r="D41" s="27"/>
    </row>
    <row r="42" spans="1:6" s="2" customFormat="1" ht="14.4" x14ac:dyDescent="0.3">
      <c r="A42" s="6"/>
      <c r="B42" s="4" t="s">
        <v>23</v>
      </c>
      <c r="C42" s="114" t="s">
        <v>41</v>
      </c>
      <c r="D42" s="115"/>
    </row>
    <row r="43" spans="1:6" s="2" customFormat="1" ht="14.4" x14ac:dyDescent="0.3">
      <c r="A43" s="6"/>
      <c r="B43" s="4" t="s">
        <v>22</v>
      </c>
      <c r="C43" s="15"/>
      <c r="D43" s="27"/>
    </row>
    <row r="44" spans="1:6" s="2" customFormat="1" ht="14.4" x14ac:dyDescent="0.3">
      <c r="A44" s="6">
        <v>34</v>
      </c>
      <c r="B44" s="3" t="s">
        <v>74</v>
      </c>
      <c r="C44" s="15"/>
      <c r="D44" s="27"/>
    </row>
    <row r="45" spans="1:6" x14ac:dyDescent="0.25">
      <c r="A45" s="18" t="s">
        <v>49</v>
      </c>
      <c r="B45" s="19"/>
      <c r="C45" s="19"/>
      <c r="D45" s="19"/>
      <c r="E45" s="19"/>
      <c r="F45" s="19"/>
    </row>
    <row r="46" spans="1:6" x14ac:dyDescent="0.25">
      <c r="B46" s="19" t="s">
        <v>47</v>
      </c>
      <c r="C46" s="19"/>
      <c r="D46" s="19"/>
      <c r="E46" s="19"/>
      <c r="F46" s="19"/>
    </row>
    <row r="47" spans="1:6" x14ac:dyDescent="0.25">
      <c r="B47" s="19" t="s">
        <v>48</v>
      </c>
      <c r="C47" s="19"/>
      <c r="D47" s="19"/>
      <c r="E47" s="19"/>
      <c r="F47" s="19"/>
    </row>
    <row r="50" spans="2:4" x14ac:dyDescent="0.25">
      <c r="B50" s="2" t="s">
        <v>12</v>
      </c>
    </row>
    <row r="51" spans="2:4" x14ac:dyDescent="0.25">
      <c r="B51" s="2"/>
    </row>
    <row r="52" spans="2:4" x14ac:dyDescent="0.25">
      <c r="B52" s="2"/>
    </row>
    <row r="53" spans="2:4" x14ac:dyDescent="0.25">
      <c r="B53" s="2"/>
    </row>
    <row r="54" spans="2:4" x14ac:dyDescent="0.25">
      <c r="B54" s="2"/>
    </row>
    <row r="55" spans="2:4" x14ac:dyDescent="0.25">
      <c r="B55" s="11" t="s">
        <v>13</v>
      </c>
    </row>
    <row r="56" spans="2:4" ht="15.6" x14ac:dyDescent="0.3">
      <c r="B56" s="10" t="s">
        <v>14</v>
      </c>
    </row>
    <row r="57" spans="2:4" x14ac:dyDescent="0.25">
      <c r="B57" s="2"/>
    </row>
    <row r="58" spans="2:4" s="2" customFormat="1" x14ac:dyDescent="0.25">
      <c r="D58" s="1"/>
    </row>
    <row r="59" spans="2:4" s="2" customFormat="1" x14ac:dyDescent="0.25">
      <c r="B59" s="9"/>
      <c r="D59" s="1"/>
    </row>
    <row r="60" spans="2:4" s="2" customFormat="1" x14ac:dyDescent="0.25">
      <c r="B60" s="9"/>
      <c r="D60" s="1"/>
    </row>
    <row r="61" spans="2:4" s="2" customFormat="1" x14ac:dyDescent="0.25">
      <c r="D61" s="1"/>
    </row>
    <row r="62" spans="2:4" s="2" customFormat="1" x14ac:dyDescent="0.25">
      <c r="D62" s="1"/>
    </row>
    <row r="63" spans="2:4" s="2" customFormat="1" x14ac:dyDescent="0.25">
      <c r="D63" s="1"/>
    </row>
  </sheetData>
  <mergeCells count="12">
    <mergeCell ref="A1:D1"/>
    <mergeCell ref="A2:D2"/>
    <mergeCell ref="A3:D3"/>
    <mergeCell ref="C8:D8"/>
    <mergeCell ref="C20:D20"/>
    <mergeCell ref="C25:D25"/>
    <mergeCell ref="C42:D42"/>
    <mergeCell ref="C38:D38"/>
    <mergeCell ref="C30:D30"/>
    <mergeCell ref="C33:D33"/>
    <mergeCell ref="C31:D31"/>
    <mergeCell ref="C34:D34"/>
  </mergeCells>
  <printOptions horizontalCentered="1"/>
  <pageMargins left="0.25" right="0.25" top="0.75" bottom="0.75" header="0.3" footer="0.3"/>
  <pageSetup paperSize="41" scale="90" orientation="portrait" r:id="rId1"/>
  <headerFooter>
    <oddHeader>&amp;RAnnex "A"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election activeCell="G39" sqref="G39"/>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8" spans="1:4" ht="27.6" x14ac:dyDescent="0.25">
      <c r="A8" s="29" t="s">
        <v>81</v>
      </c>
      <c r="B8" s="8" t="s">
        <v>1</v>
      </c>
      <c r="C8" s="83" t="s">
        <v>179</v>
      </c>
      <c r="D8" s="84"/>
    </row>
    <row r="9" spans="1:4" s="2" customFormat="1" ht="14.4" x14ac:dyDescent="0.3">
      <c r="A9" s="6">
        <v>1</v>
      </c>
      <c r="B9" s="3" t="s">
        <v>80</v>
      </c>
      <c r="C9" s="32" t="s">
        <v>83</v>
      </c>
      <c r="D9" s="33"/>
    </row>
    <row r="10" spans="1:4" s="2" customFormat="1" ht="14.4" x14ac:dyDescent="0.3">
      <c r="A10" s="6">
        <v>2</v>
      </c>
      <c r="B10" s="3" t="s">
        <v>84</v>
      </c>
      <c r="C10" s="32" t="s">
        <v>85</v>
      </c>
      <c r="D10" s="33"/>
    </row>
    <row r="11" spans="1:4" s="2" customFormat="1" ht="14.4" x14ac:dyDescent="0.3">
      <c r="A11" s="6">
        <v>3</v>
      </c>
      <c r="B11" s="3" t="s">
        <v>86</v>
      </c>
      <c r="C11" s="32" t="s">
        <v>87</v>
      </c>
      <c r="D11" s="33"/>
    </row>
    <row r="12" spans="1:4" s="2" customFormat="1" ht="14.4" x14ac:dyDescent="0.3">
      <c r="A12" s="6">
        <v>4</v>
      </c>
      <c r="B12" s="3" t="s">
        <v>88</v>
      </c>
      <c r="C12" s="32"/>
      <c r="D12" s="33"/>
    </row>
    <row r="13" spans="1:4" s="2" customFormat="1" ht="14.4" x14ac:dyDescent="0.3">
      <c r="A13" s="6">
        <v>5</v>
      </c>
      <c r="B13" s="3" t="s">
        <v>89</v>
      </c>
      <c r="C13" s="32"/>
      <c r="D13" s="33"/>
    </row>
    <row r="14" spans="1:4" s="2" customFormat="1" ht="14.4" x14ac:dyDescent="0.3">
      <c r="A14" s="6">
        <v>6</v>
      </c>
      <c r="B14" s="3" t="s">
        <v>2</v>
      </c>
      <c r="C14" s="32"/>
      <c r="D14" s="33"/>
    </row>
    <row r="15" spans="1:4" s="2" customFormat="1" ht="14.4" x14ac:dyDescent="0.3">
      <c r="A15" s="6">
        <v>7</v>
      </c>
      <c r="B15" s="3" t="s">
        <v>3</v>
      </c>
      <c r="C15" s="32"/>
      <c r="D15" s="33"/>
    </row>
    <row r="16" spans="1:4" s="2" customFormat="1" ht="14.4" x14ac:dyDescent="0.3">
      <c r="A16" s="6">
        <v>8</v>
      </c>
      <c r="B16" s="3" t="s">
        <v>4</v>
      </c>
      <c r="C16" s="32" t="s">
        <v>180</v>
      </c>
      <c r="D16" s="33"/>
    </row>
    <row r="17" spans="1:4" s="2" customFormat="1" ht="15.6" x14ac:dyDescent="0.3">
      <c r="A17" s="6">
        <v>9</v>
      </c>
      <c r="B17" s="3" t="s">
        <v>90</v>
      </c>
      <c r="C17" s="118">
        <v>185550000</v>
      </c>
      <c r="D17" s="119"/>
    </row>
    <row r="18" spans="1:4" s="2" customFormat="1" ht="14.4" x14ac:dyDescent="0.3">
      <c r="A18" s="6">
        <v>10</v>
      </c>
      <c r="B18" s="3" t="s">
        <v>5</v>
      </c>
      <c r="C18" s="34" t="s">
        <v>181</v>
      </c>
      <c r="D18" s="33"/>
    </row>
    <row r="19" spans="1:4" s="2" customFormat="1" ht="14.4" x14ac:dyDescent="0.3">
      <c r="A19" s="6">
        <v>11</v>
      </c>
      <c r="B19" s="3" t="s">
        <v>91</v>
      </c>
      <c r="C19" s="32"/>
      <c r="D19" s="33"/>
    </row>
    <row r="20" spans="1:4" s="30" customFormat="1" ht="45.6" customHeight="1" x14ac:dyDescent="0.3">
      <c r="A20" s="24">
        <v>12</v>
      </c>
      <c r="B20" s="25" t="s">
        <v>6</v>
      </c>
      <c r="C20" s="64" t="s">
        <v>182</v>
      </c>
      <c r="D20" s="65"/>
    </row>
    <row r="21" spans="1:4" s="2" customFormat="1" ht="14.4" x14ac:dyDescent="0.3">
      <c r="A21" s="6">
        <v>13</v>
      </c>
      <c r="B21" s="3" t="s">
        <v>92</v>
      </c>
      <c r="C21" s="32"/>
      <c r="D21" s="33"/>
    </row>
    <row r="22" spans="1:4" s="2" customFormat="1" ht="14.4" x14ac:dyDescent="0.3">
      <c r="A22" s="6">
        <v>14</v>
      </c>
      <c r="B22" s="3" t="s">
        <v>93</v>
      </c>
      <c r="C22" s="12" t="s">
        <v>34</v>
      </c>
      <c r="D22" s="5"/>
    </row>
    <row r="23" spans="1:4" s="2" customFormat="1" ht="14.4" x14ac:dyDescent="0.3">
      <c r="A23" s="6">
        <v>15</v>
      </c>
      <c r="B23" s="3" t="s">
        <v>94</v>
      </c>
      <c r="C23" s="32" t="s">
        <v>70</v>
      </c>
      <c r="D23" s="5"/>
    </row>
    <row r="24" spans="1:4" s="2" customFormat="1" ht="14.4" x14ac:dyDescent="0.3">
      <c r="A24" s="6">
        <v>16</v>
      </c>
      <c r="B24" s="3" t="s">
        <v>95</v>
      </c>
      <c r="C24" s="62"/>
      <c r="D24" s="63"/>
    </row>
    <row r="25" spans="1:4" s="2" customFormat="1" ht="31.2" customHeight="1" x14ac:dyDescent="0.3">
      <c r="A25" s="6">
        <v>17</v>
      </c>
      <c r="B25" s="3" t="s">
        <v>7</v>
      </c>
      <c r="C25" s="62" t="s">
        <v>35</v>
      </c>
      <c r="D25" s="63"/>
    </row>
    <row r="26" spans="1:4" s="2" customFormat="1" ht="14.4" x14ac:dyDescent="0.3">
      <c r="A26" s="6">
        <v>18</v>
      </c>
      <c r="B26" s="3" t="s">
        <v>96</v>
      </c>
      <c r="C26" s="32"/>
      <c r="D26" s="17">
        <v>0</v>
      </c>
    </row>
    <row r="27" spans="1:4" s="2" customFormat="1" ht="14.4" x14ac:dyDescent="0.3">
      <c r="A27" s="6">
        <v>19</v>
      </c>
      <c r="B27" s="3" t="s">
        <v>97</v>
      </c>
      <c r="C27" s="32"/>
      <c r="D27" s="17">
        <v>0</v>
      </c>
    </row>
    <row r="28" spans="1:4" s="2" customFormat="1" ht="14.4" x14ac:dyDescent="0.3">
      <c r="A28" s="6">
        <v>20</v>
      </c>
      <c r="B28" s="3" t="s">
        <v>107</v>
      </c>
      <c r="C28" s="32"/>
      <c r="D28" s="17">
        <v>0</v>
      </c>
    </row>
    <row r="29" spans="1:4" s="2" customFormat="1" ht="14.4" x14ac:dyDescent="0.3">
      <c r="A29" s="6">
        <v>21</v>
      </c>
      <c r="B29" s="7" t="s">
        <v>8</v>
      </c>
      <c r="C29" s="32"/>
      <c r="D29" s="33"/>
    </row>
    <row r="30" spans="1:4" s="2" customFormat="1" ht="13.8" x14ac:dyDescent="0.25">
      <c r="A30" s="6">
        <v>22</v>
      </c>
      <c r="B30" s="3" t="s">
        <v>98</v>
      </c>
      <c r="C30" s="120">
        <v>185854705</v>
      </c>
      <c r="D30" s="121"/>
    </row>
    <row r="31" spans="1:4" s="2" customFormat="1" ht="15.6" customHeight="1" x14ac:dyDescent="0.25">
      <c r="A31" s="6">
        <v>23</v>
      </c>
      <c r="B31" s="3" t="s">
        <v>99</v>
      </c>
      <c r="C31" s="72">
        <v>50874577.149999999</v>
      </c>
      <c r="D31" s="73"/>
    </row>
    <row r="32" spans="1:4" s="2" customFormat="1" ht="14.4" x14ac:dyDescent="0.3">
      <c r="A32" s="6">
        <v>24</v>
      </c>
      <c r="B32" s="3" t="s">
        <v>100</v>
      </c>
      <c r="C32" s="32"/>
      <c r="D32" s="33"/>
    </row>
    <row r="33" spans="1:6" s="2" customFormat="1" ht="15.6" customHeight="1" x14ac:dyDescent="0.25">
      <c r="A33" s="6">
        <v>25</v>
      </c>
      <c r="B33" s="3" t="s">
        <v>101</v>
      </c>
      <c r="C33" s="120">
        <v>185854705</v>
      </c>
      <c r="D33" s="121"/>
    </row>
    <row r="34" spans="1:6" s="2" customFormat="1" ht="15.6" customHeight="1" x14ac:dyDescent="0.25">
      <c r="A34" s="6">
        <v>26</v>
      </c>
      <c r="B34" s="3" t="s">
        <v>106</v>
      </c>
      <c r="C34" s="72">
        <v>0</v>
      </c>
      <c r="D34" s="73"/>
    </row>
    <row r="35" spans="1:6" s="2" customFormat="1" ht="14.4" x14ac:dyDescent="0.3">
      <c r="A35" s="6">
        <v>27</v>
      </c>
      <c r="B35" s="3" t="s">
        <v>102</v>
      </c>
      <c r="C35" s="36"/>
      <c r="D35" s="17">
        <v>0</v>
      </c>
    </row>
    <row r="36" spans="1:6" s="2" customFormat="1" ht="14.4" x14ac:dyDescent="0.3">
      <c r="A36" s="6">
        <v>28</v>
      </c>
      <c r="B36" s="3" t="s">
        <v>103</v>
      </c>
      <c r="C36" s="32"/>
      <c r="D36" s="33"/>
    </row>
    <row r="37" spans="1:6" s="2" customFormat="1" ht="14.4" x14ac:dyDescent="0.3">
      <c r="A37" s="6">
        <v>29</v>
      </c>
      <c r="B37" s="3" t="s">
        <v>104</v>
      </c>
      <c r="C37" s="32"/>
      <c r="D37" s="33"/>
    </row>
    <row r="38" spans="1:6" s="2" customFormat="1" ht="15.6" customHeight="1" x14ac:dyDescent="0.3">
      <c r="A38" s="6">
        <v>30</v>
      </c>
      <c r="B38" s="3" t="s">
        <v>105</v>
      </c>
      <c r="C38" s="74" t="s">
        <v>21</v>
      </c>
      <c r="D38" s="75"/>
    </row>
    <row r="39" spans="1:6" s="2" customFormat="1" ht="14.4" x14ac:dyDescent="0.3">
      <c r="A39" s="6">
        <v>31</v>
      </c>
      <c r="B39" s="4" t="s">
        <v>40</v>
      </c>
      <c r="C39" s="32"/>
      <c r="D39" s="33"/>
    </row>
    <row r="40" spans="1:6" s="2" customFormat="1" ht="14.4" x14ac:dyDescent="0.3">
      <c r="A40" s="6">
        <v>32</v>
      </c>
      <c r="B40" s="4" t="s">
        <v>9</v>
      </c>
      <c r="C40" s="32"/>
      <c r="D40" s="33"/>
    </row>
    <row r="41" spans="1:6" s="2" customFormat="1" ht="14.4" x14ac:dyDescent="0.3">
      <c r="A41" s="6">
        <v>33</v>
      </c>
      <c r="B41" s="4" t="s">
        <v>10</v>
      </c>
      <c r="C41" s="32"/>
      <c r="D41" s="33"/>
    </row>
    <row r="42" spans="1:6" s="2" customFormat="1" ht="14.4" x14ac:dyDescent="0.3">
      <c r="A42" s="6"/>
      <c r="B42" s="4" t="s">
        <v>23</v>
      </c>
      <c r="C42" s="116">
        <v>929273.53</v>
      </c>
      <c r="D42" s="117"/>
    </row>
    <row r="43" spans="1:6" s="2" customFormat="1" ht="14.4" x14ac:dyDescent="0.3">
      <c r="A43" s="6">
        <v>34</v>
      </c>
      <c r="B43" s="3" t="s">
        <v>74</v>
      </c>
      <c r="C43" s="32"/>
      <c r="D43" s="33"/>
    </row>
    <row r="44" spans="1:6" x14ac:dyDescent="0.25">
      <c r="A44" s="18"/>
      <c r="B44" s="19"/>
      <c r="C44" s="19"/>
      <c r="D44" s="19"/>
      <c r="E44" s="19"/>
      <c r="F44" s="19"/>
    </row>
    <row r="45" spans="1:6" x14ac:dyDescent="0.25">
      <c r="B45" s="19"/>
      <c r="C45" s="19"/>
      <c r="D45" s="19"/>
      <c r="E45" s="19"/>
      <c r="F45" s="19"/>
    </row>
    <row r="46" spans="1:6" x14ac:dyDescent="0.25">
      <c r="B46" s="19"/>
      <c r="C46" s="19"/>
      <c r="D46" s="19"/>
      <c r="E46" s="19"/>
      <c r="F46" s="19"/>
    </row>
    <row r="47" spans="1:6" x14ac:dyDescent="0.25">
      <c r="B47" s="19"/>
      <c r="C47" s="19"/>
      <c r="D47" s="19"/>
      <c r="E47" s="19"/>
      <c r="F47" s="19"/>
    </row>
    <row r="50" spans="2:4" x14ac:dyDescent="0.25">
      <c r="B50" s="2" t="s">
        <v>12</v>
      </c>
    </row>
    <row r="51" spans="2:4" x14ac:dyDescent="0.25">
      <c r="B51" s="2"/>
    </row>
    <row r="52" spans="2:4" x14ac:dyDescent="0.25">
      <c r="B52" s="2"/>
    </row>
    <row r="53" spans="2:4" x14ac:dyDescent="0.25">
      <c r="B53" s="2"/>
    </row>
    <row r="54" spans="2:4" x14ac:dyDescent="0.25">
      <c r="B54" s="2"/>
    </row>
    <row r="55" spans="2:4" x14ac:dyDescent="0.25">
      <c r="B55" s="11" t="s">
        <v>13</v>
      </c>
    </row>
    <row r="56" spans="2:4" ht="15.6" x14ac:dyDescent="0.3">
      <c r="B56" s="10" t="s">
        <v>14</v>
      </c>
    </row>
    <row r="57" spans="2:4" x14ac:dyDescent="0.25">
      <c r="B57" s="2"/>
    </row>
    <row r="58" spans="2:4" s="2" customFormat="1" x14ac:dyDescent="0.25">
      <c r="D58" s="1"/>
    </row>
    <row r="59" spans="2:4" s="2" customFormat="1" x14ac:dyDescent="0.25">
      <c r="B59" s="9"/>
      <c r="D59" s="1"/>
    </row>
    <row r="60" spans="2:4" s="2" customFormat="1" x14ac:dyDescent="0.25">
      <c r="B60" s="9"/>
      <c r="D60" s="1"/>
    </row>
    <row r="61" spans="2:4" s="2" customFormat="1" x14ac:dyDescent="0.25">
      <c r="D61" s="1"/>
    </row>
    <row r="62" spans="2:4" s="2" customFormat="1" x14ac:dyDescent="0.25">
      <c r="D62" s="1"/>
    </row>
    <row r="63" spans="2:4" s="2" customFormat="1" x14ac:dyDescent="0.25">
      <c r="D63" s="1"/>
    </row>
  </sheetData>
  <mergeCells count="14">
    <mergeCell ref="C42:D42"/>
    <mergeCell ref="A1:D1"/>
    <mergeCell ref="A2:D2"/>
    <mergeCell ref="A3:D3"/>
    <mergeCell ref="C8:D8"/>
    <mergeCell ref="C20:D20"/>
    <mergeCell ref="C25:D25"/>
    <mergeCell ref="C17:D17"/>
    <mergeCell ref="C24:D24"/>
    <mergeCell ref="C30:D30"/>
    <mergeCell ref="C31:D31"/>
    <mergeCell ref="C33:D33"/>
    <mergeCell ref="C34:D34"/>
    <mergeCell ref="C38:D38"/>
  </mergeCells>
  <printOptions horizontalCentered="1"/>
  <pageMargins left="0.25" right="0.25" top="0.75" bottom="0.75" header="0.3" footer="0.3"/>
  <pageSetup paperSize="41" scale="90" orientation="portrait" r:id="rId1"/>
  <headerFooter>
    <oddHeader>&amp;RAnnex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54"/>
  <sheetViews>
    <sheetView showGridLines="0" topLeftCell="A23" workbookViewId="0">
      <selection activeCell="D33" sqref="D33"/>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5" spans="1:4" ht="27.6" x14ac:dyDescent="0.25">
      <c r="A5" s="29" t="s">
        <v>81</v>
      </c>
      <c r="B5" s="8" t="s">
        <v>1</v>
      </c>
      <c r="C5" s="83" t="s">
        <v>249</v>
      </c>
      <c r="D5" s="84"/>
    </row>
    <row r="6" spans="1:4" s="2" customFormat="1" ht="14.4" x14ac:dyDescent="0.3">
      <c r="A6" s="6">
        <v>1</v>
      </c>
      <c r="B6" s="3" t="s">
        <v>80</v>
      </c>
      <c r="C6" s="50" t="s">
        <v>83</v>
      </c>
      <c r="D6" s="51"/>
    </row>
    <row r="7" spans="1:4" s="2" customFormat="1" ht="14.4" x14ac:dyDescent="0.3">
      <c r="A7" s="6">
        <v>2</v>
      </c>
      <c r="B7" s="3" t="s">
        <v>84</v>
      </c>
      <c r="C7" s="58" t="s">
        <v>266</v>
      </c>
      <c r="D7" s="56"/>
    </row>
    <row r="8" spans="1:4" s="2" customFormat="1" ht="14.4" x14ac:dyDescent="0.3">
      <c r="A8" s="6">
        <v>3</v>
      </c>
      <c r="B8" s="3" t="s">
        <v>86</v>
      </c>
      <c r="C8" s="50" t="s">
        <v>87</v>
      </c>
      <c r="D8" s="51"/>
    </row>
    <row r="9" spans="1:4" s="2" customFormat="1" ht="14.4" x14ac:dyDescent="0.3">
      <c r="A9" s="6">
        <v>4</v>
      </c>
      <c r="B9" s="3" t="s">
        <v>88</v>
      </c>
      <c r="C9" s="50" t="s">
        <v>225</v>
      </c>
      <c r="D9" s="51"/>
    </row>
    <row r="10" spans="1:4" s="2" customFormat="1" ht="14.4" x14ac:dyDescent="0.3">
      <c r="A10" s="6">
        <v>5</v>
      </c>
      <c r="B10" s="3" t="s">
        <v>89</v>
      </c>
      <c r="C10" s="74" t="s">
        <v>226</v>
      </c>
      <c r="D10" s="75"/>
    </row>
    <row r="11" spans="1:4" s="2" customFormat="1" ht="14.4" x14ac:dyDescent="0.3">
      <c r="A11" s="6">
        <v>6</v>
      </c>
      <c r="B11" s="3" t="s">
        <v>2</v>
      </c>
      <c r="C11" s="74" t="s">
        <v>227</v>
      </c>
      <c r="D11" s="75"/>
    </row>
    <row r="12" spans="1:4" s="2" customFormat="1" ht="14.4" x14ac:dyDescent="0.3">
      <c r="A12" s="6">
        <v>7</v>
      </c>
      <c r="B12" s="3" t="s">
        <v>3</v>
      </c>
      <c r="C12" s="74" t="s">
        <v>228</v>
      </c>
      <c r="D12" s="75"/>
    </row>
    <row r="13" spans="1:4" s="2" customFormat="1" ht="14.4" x14ac:dyDescent="0.3">
      <c r="A13" s="6">
        <v>8</v>
      </c>
      <c r="B13" s="3" t="s">
        <v>4</v>
      </c>
      <c r="C13" s="35" t="s">
        <v>229</v>
      </c>
      <c r="D13" s="51"/>
    </row>
    <row r="14" spans="1:4" s="2" customFormat="1" ht="14.4" x14ac:dyDescent="0.3">
      <c r="A14" s="6">
        <v>9</v>
      </c>
      <c r="B14" s="3" t="s">
        <v>90</v>
      </c>
      <c r="C14" s="76">
        <v>40000000</v>
      </c>
      <c r="D14" s="77"/>
    </row>
    <row r="15" spans="1:4" s="2" customFormat="1" ht="14.4" x14ac:dyDescent="0.3">
      <c r="A15" s="6">
        <v>10</v>
      </c>
      <c r="B15" s="3" t="s">
        <v>5</v>
      </c>
      <c r="C15" s="78" t="s">
        <v>244</v>
      </c>
      <c r="D15" s="79"/>
    </row>
    <row r="16" spans="1:4" s="2" customFormat="1" ht="14.4" x14ac:dyDescent="0.3">
      <c r="A16" s="6">
        <v>11</v>
      </c>
      <c r="B16" s="3" t="s">
        <v>91</v>
      </c>
      <c r="C16" s="50" t="s">
        <v>108</v>
      </c>
      <c r="D16" s="51"/>
    </row>
    <row r="17" spans="1:4" s="30" customFormat="1" ht="62.4" customHeight="1" x14ac:dyDescent="0.3">
      <c r="A17" s="24">
        <v>12</v>
      </c>
      <c r="B17" s="25" t="s">
        <v>6</v>
      </c>
      <c r="C17" s="64" t="s">
        <v>250</v>
      </c>
      <c r="D17" s="65"/>
    </row>
    <row r="18" spans="1:4" s="2" customFormat="1" ht="38.4" customHeight="1" x14ac:dyDescent="0.3">
      <c r="A18" s="6">
        <v>13</v>
      </c>
      <c r="B18" s="3" t="s">
        <v>92</v>
      </c>
      <c r="C18" s="62" t="s">
        <v>232</v>
      </c>
      <c r="D18" s="63"/>
    </row>
    <row r="19" spans="1:4" s="2" customFormat="1" ht="14.4" x14ac:dyDescent="0.3">
      <c r="A19" s="6">
        <v>14</v>
      </c>
      <c r="B19" s="3" t="s">
        <v>93</v>
      </c>
      <c r="C19" s="74" t="s">
        <v>31</v>
      </c>
      <c r="D19" s="75"/>
    </row>
    <row r="20" spans="1:4" s="30" customFormat="1" ht="60" customHeight="1" x14ac:dyDescent="0.3">
      <c r="A20" s="24">
        <v>15</v>
      </c>
      <c r="B20" s="25" t="s">
        <v>94</v>
      </c>
      <c r="C20" s="64" t="s">
        <v>257</v>
      </c>
      <c r="D20" s="65"/>
    </row>
    <row r="21" spans="1:4" s="2" customFormat="1" ht="14.4" x14ac:dyDescent="0.3">
      <c r="A21" s="6">
        <v>16</v>
      </c>
      <c r="B21" s="3" t="s">
        <v>95</v>
      </c>
      <c r="C21" s="68">
        <v>0</v>
      </c>
      <c r="D21" s="69"/>
    </row>
    <row r="22" spans="1:4" s="30" customFormat="1" ht="90.6" customHeight="1" x14ac:dyDescent="0.3">
      <c r="A22" s="24">
        <v>17</v>
      </c>
      <c r="B22" s="25" t="s">
        <v>7</v>
      </c>
      <c r="C22" s="64" t="s">
        <v>233</v>
      </c>
      <c r="D22" s="65"/>
    </row>
    <row r="23" spans="1:4" s="2" customFormat="1" ht="14.4" x14ac:dyDescent="0.3">
      <c r="A23" s="6">
        <v>18</v>
      </c>
      <c r="B23" s="3" t="s">
        <v>96</v>
      </c>
      <c r="C23" s="80">
        <v>0</v>
      </c>
      <c r="D23" s="81"/>
    </row>
    <row r="24" spans="1:4" s="2" customFormat="1" ht="14.4" x14ac:dyDescent="0.3">
      <c r="A24" s="6">
        <v>19</v>
      </c>
      <c r="B24" s="3" t="s">
        <v>97</v>
      </c>
      <c r="C24" s="85">
        <v>1096438.3600000001</v>
      </c>
      <c r="D24" s="86">
        <v>1096438.3600000001</v>
      </c>
    </row>
    <row r="25" spans="1:4" s="2" customFormat="1" ht="14.4" x14ac:dyDescent="0.3">
      <c r="A25" s="6">
        <v>20</v>
      </c>
      <c r="B25" s="3" t="s">
        <v>107</v>
      </c>
      <c r="C25" s="68">
        <v>0</v>
      </c>
      <c r="D25" s="69"/>
    </row>
    <row r="26" spans="1:4" s="2" customFormat="1" ht="14.4" x14ac:dyDescent="0.3">
      <c r="A26" s="6">
        <v>21</v>
      </c>
      <c r="B26" s="7" t="s">
        <v>8</v>
      </c>
      <c r="C26" s="66" t="s">
        <v>264</v>
      </c>
      <c r="D26" s="67"/>
    </row>
    <row r="27" spans="1:4" s="2" customFormat="1" ht="14.4" x14ac:dyDescent="0.3">
      <c r="A27" s="6">
        <v>22</v>
      </c>
      <c r="B27" s="3" t="s">
        <v>98</v>
      </c>
      <c r="C27" s="68"/>
      <c r="D27" s="69"/>
    </row>
    <row r="28" spans="1:4" s="2" customFormat="1" ht="14.4" x14ac:dyDescent="0.3">
      <c r="A28" s="6">
        <v>23</v>
      </c>
      <c r="B28" s="3" t="s">
        <v>99</v>
      </c>
      <c r="C28" s="68">
        <f>98277.47+98272.47</f>
        <v>196549.94</v>
      </c>
      <c r="D28" s="69"/>
    </row>
    <row r="29" spans="1:4" s="2" customFormat="1" ht="14.4" x14ac:dyDescent="0.3">
      <c r="A29" s="6">
        <v>24</v>
      </c>
      <c r="B29" s="3" t="s">
        <v>100</v>
      </c>
      <c r="C29" s="50"/>
      <c r="D29" s="51"/>
    </row>
    <row r="30" spans="1:4" s="2" customFormat="1" ht="15.6" customHeight="1" x14ac:dyDescent="0.25">
      <c r="A30" s="6">
        <v>25</v>
      </c>
      <c r="B30" s="3" t="s">
        <v>101</v>
      </c>
      <c r="C30" s="70">
        <v>5998541.04</v>
      </c>
      <c r="D30" s="71"/>
    </row>
    <row r="31" spans="1:4" s="2" customFormat="1" ht="14.4" x14ac:dyDescent="0.3">
      <c r="A31" s="6">
        <v>26</v>
      </c>
      <c r="B31" s="3" t="s">
        <v>106</v>
      </c>
      <c r="C31" s="50"/>
      <c r="D31" s="52">
        <v>0</v>
      </c>
    </row>
    <row r="32" spans="1:4" s="2" customFormat="1" ht="15.6" customHeight="1" x14ac:dyDescent="0.25">
      <c r="A32" s="6">
        <v>27</v>
      </c>
      <c r="B32" s="3" t="s">
        <v>102</v>
      </c>
      <c r="C32" s="72">
        <f>C30-C27</f>
        <v>5998541.04</v>
      </c>
      <c r="D32" s="73"/>
    </row>
    <row r="33" spans="1:6" s="2" customFormat="1" ht="14.4" x14ac:dyDescent="0.3">
      <c r="A33" s="6">
        <v>28</v>
      </c>
      <c r="B33" s="3" t="s">
        <v>103</v>
      </c>
      <c r="C33" s="50"/>
      <c r="D33" s="51"/>
    </row>
    <row r="34" spans="1:6" s="2" customFormat="1" ht="14.4" x14ac:dyDescent="0.3">
      <c r="A34" s="6">
        <v>29</v>
      </c>
      <c r="B34" s="3" t="s">
        <v>104</v>
      </c>
      <c r="C34" s="50"/>
      <c r="D34" s="51"/>
    </row>
    <row r="35" spans="1:6" s="2" customFormat="1" ht="15.6" customHeight="1" x14ac:dyDescent="0.3">
      <c r="A35" s="6">
        <v>30</v>
      </c>
      <c r="B35" s="3" t="s">
        <v>105</v>
      </c>
      <c r="C35" s="50" t="s">
        <v>21</v>
      </c>
      <c r="D35" s="5"/>
    </row>
    <row r="36" spans="1:6" s="2" customFormat="1" ht="14.4" x14ac:dyDescent="0.3">
      <c r="A36" s="6">
        <v>31</v>
      </c>
      <c r="B36" s="4" t="s">
        <v>40</v>
      </c>
      <c r="C36" s="50"/>
      <c r="D36" s="51"/>
    </row>
    <row r="37" spans="1:6" s="2" customFormat="1" ht="14.4" x14ac:dyDescent="0.3">
      <c r="A37" s="6">
        <v>32</v>
      </c>
      <c r="B37" s="4" t="s">
        <v>9</v>
      </c>
      <c r="C37" s="50"/>
      <c r="D37" s="51"/>
    </row>
    <row r="38" spans="1:6" s="2" customFormat="1" ht="31.8" customHeight="1" x14ac:dyDescent="0.3">
      <c r="A38" s="6">
        <v>33</v>
      </c>
      <c r="B38" s="4" t="s">
        <v>10</v>
      </c>
      <c r="C38" s="62" t="s">
        <v>234</v>
      </c>
      <c r="D38" s="63"/>
    </row>
    <row r="39" spans="1:6" s="2" customFormat="1" ht="78.599999999999994" customHeight="1" x14ac:dyDescent="0.3">
      <c r="A39" s="6"/>
      <c r="B39" s="4"/>
      <c r="C39" s="62" t="s">
        <v>174</v>
      </c>
      <c r="D39" s="63"/>
    </row>
    <row r="40" spans="1:6" s="40" customFormat="1" ht="40.799999999999997" customHeight="1" x14ac:dyDescent="0.3">
      <c r="A40" s="24">
        <v>34</v>
      </c>
      <c r="B40" s="39" t="s">
        <v>74</v>
      </c>
      <c r="C40" s="64" t="s">
        <v>175</v>
      </c>
      <c r="D40" s="65"/>
    </row>
    <row r="41" spans="1:6" x14ac:dyDescent="0.25">
      <c r="A41" s="18" t="s">
        <v>15</v>
      </c>
      <c r="E41" s="19"/>
      <c r="F41" s="19"/>
    </row>
    <row r="42" spans="1:6" x14ac:dyDescent="0.25">
      <c r="A42" s="19"/>
      <c r="B42" s="19" t="s">
        <v>235</v>
      </c>
      <c r="C42" s="19"/>
      <c r="D42" s="19"/>
      <c r="E42" s="19"/>
      <c r="F42" s="19"/>
    </row>
    <row r="43" spans="1:6" x14ac:dyDescent="0.25">
      <c r="B43" s="19" t="s">
        <v>46</v>
      </c>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13</v>
      </c>
    </row>
    <row r="51" spans="2:4" ht="15.6" x14ac:dyDescent="0.3">
      <c r="B51" s="10" t="s">
        <v>14</v>
      </c>
    </row>
    <row r="52" spans="2:4" s="2" customFormat="1" x14ac:dyDescent="0.25">
      <c r="D52" s="1"/>
    </row>
    <row r="53" spans="2:4" s="2" customFormat="1" x14ac:dyDescent="0.25">
      <c r="D53" s="1"/>
    </row>
    <row r="54" spans="2:4" s="2" customFormat="1" x14ac:dyDescent="0.25">
      <c r="D54"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0000" scale="80" orientation="portrait" r:id="rId1"/>
  <headerFooter>
    <oddHeader>&amp;RAnnex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54"/>
  <sheetViews>
    <sheetView showGridLines="0" tabSelected="1" topLeftCell="A22" workbookViewId="0">
      <selection activeCell="D35" sqref="D35"/>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5" spans="1:4" ht="27.6" x14ac:dyDescent="0.25">
      <c r="A5" s="29" t="s">
        <v>81</v>
      </c>
      <c r="B5" s="8" t="s">
        <v>1</v>
      </c>
      <c r="C5" s="83" t="s">
        <v>246</v>
      </c>
      <c r="D5" s="84"/>
    </row>
    <row r="6" spans="1:4" s="2" customFormat="1" ht="14.4" x14ac:dyDescent="0.3">
      <c r="A6" s="6">
        <v>1</v>
      </c>
      <c r="B6" s="3" t="s">
        <v>80</v>
      </c>
      <c r="C6" s="59" t="s">
        <v>83</v>
      </c>
      <c r="D6" s="60"/>
    </row>
    <row r="7" spans="1:4" s="2" customFormat="1" ht="14.4" x14ac:dyDescent="0.3">
      <c r="A7" s="6">
        <v>2</v>
      </c>
      <c r="B7" s="3" t="s">
        <v>84</v>
      </c>
      <c r="C7" s="59" t="s">
        <v>266</v>
      </c>
      <c r="D7" s="60"/>
    </row>
    <row r="8" spans="1:4" s="2" customFormat="1" ht="14.4" x14ac:dyDescent="0.3">
      <c r="A8" s="6">
        <v>3</v>
      </c>
      <c r="B8" s="3" t="s">
        <v>86</v>
      </c>
      <c r="C8" s="59" t="s">
        <v>87</v>
      </c>
      <c r="D8" s="60"/>
    </row>
    <row r="9" spans="1:4" s="2" customFormat="1" ht="14.4" x14ac:dyDescent="0.3">
      <c r="A9" s="6">
        <v>4</v>
      </c>
      <c r="B9" s="3" t="s">
        <v>88</v>
      </c>
      <c r="C9" s="59" t="s">
        <v>225</v>
      </c>
      <c r="D9" s="60"/>
    </row>
    <row r="10" spans="1:4" s="2" customFormat="1" ht="14.4" x14ac:dyDescent="0.3">
      <c r="A10" s="6">
        <v>5</v>
      </c>
      <c r="B10" s="3" t="s">
        <v>89</v>
      </c>
      <c r="C10" s="74" t="s">
        <v>226</v>
      </c>
      <c r="D10" s="75"/>
    </row>
    <row r="11" spans="1:4" s="2" customFormat="1" ht="14.4" x14ac:dyDescent="0.3">
      <c r="A11" s="6">
        <v>6</v>
      </c>
      <c r="B11" s="3" t="s">
        <v>2</v>
      </c>
      <c r="C11" s="74" t="s">
        <v>227</v>
      </c>
      <c r="D11" s="75"/>
    </row>
    <row r="12" spans="1:4" s="2" customFormat="1" ht="14.4" x14ac:dyDescent="0.3">
      <c r="A12" s="6">
        <v>7</v>
      </c>
      <c r="B12" s="3" t="s">
        <v>3</v>
      </c>
      <c r="C12" s="74" t="s">
        <v>228</v>
      </c>
      <c r="D12" s="75"/>
    </row>
    <row r="13" spans="1:4" s="2" customFormat="1" ht="14.4" x14ac:dyDescent="0.3">
      <c r="A13" s="6">
        <v>8</v>
      </c>
      <c r="B13" s="3" t="s">
        <v>4</v>
      </c>
      <c r="C13" s="35" t="s">
        <v>229</v>
      </c>
      <c r="D13" s="60"/>
    </row>
    <row r="14" spans="1:4" s="2" customFormat="1" ht="14.4" x14ac:dyDescent="0.3">
      <c r="A14" s="6">
        <v>9</v>
      </c>
      <c r="B14" s="3" t="s">
        <v>90</v>
      </c>
      <c r="C14" s="76">
        <v>185000000</v>
      </c>
      <c r="D14" s="77"/>
    </row>
    <row r="15" spans="1:4" s="2" customFormat="1" ht="14.4" x14ac:dyDescent="0.3">
      <c r="A15" s="6">
        <v>10</v>
      </c>
      <c r="B15" s="3" t="s">
        <v>5</v>
      </c>
      <c r="C15" s="78" t="s">
        <v>244</v>
      </c>
      <c r="D15" s="79"/>
    </row>
    <row r="16" spans="1:4" s="2" customFormat="1" ht="14.4" x14ac:dyDescent="0.3">
      <c r="A16" s="6">
        <v>11</v>
      </c>
      <c r="B16" s="3" t="s">
        <v>91</v>
      </c>
      <c r="C16" s="59" t="s">
        <v>108</v>
      </c>
      <c r="D16" s="60"/>
    </row>
    <row r="17" spans="1:4" s="30" customFormat="1" ht="62.4" customHeight="1" x14ac:dyDescent="0.3">
      <c r="A17" s="24">
        <v>12</v>
      </c>
      <c r="B17" s="25" t="s">
        <v>6</v>
      </c>
      <c r="C17" s="64" t="s">
        <v>243</v>
      </c>
      <c r="D17" s="65"/>
    </row>
    <row r="18" spans="1:4" s="2" customFormat="1" ht="38.4" customHeight="1" x14ac:dyDescent="0.3">
      <c r="A18" s="6">
        <v>13</v>
      </c>
      <c r="B18" s="3" t="s">
        <v>92</v>
      </c>
      <c r="C18" s="62" t="s">
        <v>232</v>
      </c>
      <c r="D18" s="63"/>
    </row>
    <row r="19" spans="1:4" s="2" customFormat="1" ht="14.4" x14ac:dyDescent="0.3">
      <c r="A19" s="6">
        <v>14</v>
      </c>
      <c r="B19" s="3" t="s">
        <v>93</v>
      </c>
      <c r="C19" s="74" t="s">
        <v>31</v>
      </c>
      <c r="D19" s="75"/>
    </row>
    <row r="20" spans="1:4" s="30" customFormat="1" ht="60" customHeight="1" x14ac:dyDescent="0.3">
      <c r="A20" s="24">
        <v>15</v>
      </c>
      <c r="B20" s="25" t="s">
        <v>94</v>
      </c>
      <c r="C20" s="64" t="s">
        <v>257</v>
      </c>
      <c r="D20" s="65"/>
    </row>
    <row r="21" spans="1:4" s="2" customFormat="1" ht="14.4" x14ac:dyDescent="0.3">
      <c r="A21" s="6">
        <v>16</v>
      </c>
      <c r="B21" s="3" t="s">
        <v>95</v>
      </c>
      <c r="C21" s="68">
        <v>0</v>
      </c>
      <c r="D21" s="69"/>
    </row>
    <row r="22" spans="1:4" s="30" customFormat="1" ht="90.6" customHeight="1" x14ac:dyDescent="0.3">
      <c r="A22" s="24">
        <v>17</v>
      </c>
      <c r="B22" s="25" t="s">
        <v>7</v>
      </c>
      <c r="C22" s="64" t="s">
        <v>233</v>
      </c>
      <c r="D22" s="65"/>
    </row>
    <row r="23" spans="1:4" s="2" customFormat="1" ht="14.4" x14ac:dyDescent="0.3">
      <c r="A23" s="6">
        <v>18</v>
      </c>
      <c r="B23" s="3" t="s">
        <v>96</v>
      </c>
      <c r="C23" s="80">
        <v>9657894.7400000002</v>
      </c>
      <c r="D23" s="81"/>
    </row>
    <row r="24" spans="1:4" s="2" customFormat="1" ht="14.4" x14ac:dyDescent="0.3">
      <c r="A24" s="6">
        <v>19</v>
      </c>
      <c r="B24" s="3" t="s">
        <v>97</v>
      </c>
      <c r="C24" s="80">
        <v>2710784.93</v>
      </c>
      <c r="D24" s="81"/>
    </row>
    <row r="25" spans="1:4" s="2" customFormat="1" ht="14.4" x14ac:dyDescent="0.3">
      <c r="A25" s="6">
        <v>20</v>
      </c>
      <c r="B25" s="3" t="s">
        <v>107</v>
      </c>
      <c r="C25" s="68">
        <v>0</v>
      </c>
      <c r="D25" s="69"/>
    </row>
    <row r="26" spans="1:4" s="2" customFormat="1" ht="14.4" x14ac:dyDescent="0.3">
      <c r="A26" s="6">
        <v>21</v>
      </c>
      <c r="B26" s="7" t="s">
        <v>8</v>
      </c>
      <c r="C26" s="66" t="s">
        <v>267</v>
      </c>
      <c r="D26" s="67"/>
    </row>
    <row r="27" spans="1:4" s="2" customFormat="1" ht="14.4" x14ac:dyDescent="0.3">
      <c r="A27" s="6">
        <v>22</v>
      </c>
      <c r="B27" s="3" t="s">
        <v>98</v>
      </c>
      <c r="C27" s="68"/>
      <c r="D27" s="69"/>
    </row>
    <row r="28" spans="1:4" s="2" customFormat="1" ht="14.4" x14ac:dyDescent="0.3">
      <c r="A28" s="6">
        <v>23</v>
      </c>
      <c r="B28" s="3" t="s">
        <v>99</v>
      </c>
      <c r="C28" s="68">
        <f>120920.6+66518.44</f>
        <v>187439.04</v>
      </c>
      <c r="D28" s="69"/>
    </row>
    <row r="29" spans="1:4" s="2" customFormat="1" ht="14.4" x14ac:dyDescent="0.3">
      <c r="A29" s="6">
        <v>24</v>
      </c>
      <c r="B29" s="3" t="s">
        <v>100</v>
      </c>
      <c r="C29" s="59"/>
      <c r="D29" s="60"/>
    </row>
    <row r="30" spans="1:4" s="2" customFormat="1" ht="15.6" customHeight="1" x14ac:dyDescent="0.25">
      <c r="A30" s="6">
        <v>25</v>
      </c>
      <c r="B30" s="3" t="s">
        <v>101</v>
      </c>
      <c r="C30" s="70">
        <f>4104688.1+1399218.9+10591720.07+5687500+1751790.29</f>
        <v>23534917.359999999</v>
      </c>
      <c r="D30" s="71"/>
    </row>
    <row r="31" spans="1:4" s="2" customFormat="1" ht="14.4" x14ac:dyDescent="0.3">
      <c r="A31" s="6">
        <v>26</v>
      </c>
      <c r="B31" s="3" t="s">
        <v>106</v>
      </c>
      <c r="C31" s="59"/>
      <c r="D31" s="61">
        <v>0</v>
      </c>
    </row>
    <row r="32" spans="1:4" s="2" customFormat="1" ht="15.6" customHeight="1" x14ac:dyDescent="0.25">
      <c r="A32" s="6">
        <v>27</v>
      </c>
      <c r="B32" s="3" t="s">
        <v>102</v>
      </c>
      <c r="C32" s="72">
        <f>C30-C27</f>
        <v>23534917.359999999</v>
      </c>
      <c r="D32" s="73"/>
    </row>
    <row r="33" spans="1:6" s="2" customFormat="1" ht="14.4" x14ac:dyDescent="0.3">
      <c r="A33" s="6">
        <v>28</v>
      </c>
      <c r="B33" s="3" t="s">
        <v>103</v>
      </c>
      <c r="C33" s="59"/>
      <c r="D33" s="60"/>
    </row>
    <row r="34" spans="1:6" s="2" customFormat="1" ht="14.4" x14ac:dyDescent="0.3">
      <c r="A34" s="6">
        <v>29</v>
      </c>
      <c r="B34" s="3" t="s">
        <v>104</v>
      </c>
      <c r="C34" s="59"/>
      <c r="D34" s="60"/>
    </row>
    <row r="35" spans="1:6" s="2" customFormat="1" ht="15.6" customHeight="1" x14ac:dyDescent="0.3">
      <c r="A35" s="6">
        <v>30</v>
      </c>
      <c r="B35" s="3" t="s">
        <v>105</v>
      </c>
      <c r="C35" s="59" t="s">
        <v>21</v>
      </c>
      <c r="D35" s="5"/>
    </row>
    <row r="36" spans="1:6" s="2" customFormat="1" ht="14.4" x14ac:dyDescent="0.3">
      <c r="A36" s="6">
        <v>31</v>
      </c>
      <c r="B36" s="4" t="s">
        <v>40</v>
      </c>
      <c r="C36" s="59"/>
      <c r="D36" s="60"/>
    </row>
    <row r="37" spans="1:6" s="2" customFormat="1" ht="14.4" x14ac:dyDescent="0.3">
      <c r="A37" s="6">
        <v>32</v>
      </c>
      <c r="B37" s="4" t="s">
        <v>9</v>
      </c>
      <c r="C37" s="59"/>
      <c r="D37" s="60"/>
    </row>
    <row r="38" spans="1:6" s="2" customFormat="1" ht="31.8" customHeight="1" x14ac:dyDescent="0.3">
      <c r="A38" s="6">
        <v>33</v>
      </c>
      <c r="B38" s="4" t="s">
        <v>10</v>
      </c>
      <c r="C38" s="62" t="s">
        <v>234</v>
      </c>
      <c r="D38" s="63"/>
    </row>
    <row r="39" spans="1:6" s="2" customFormat="1" ht="78.599999999999994" customHeight="1" x14ac:dyDescent="0.3">
      <c r="A39" s="6"/>
      <c r="B39" s="4"/>
      <c r="C39" s="62" t="s">
        <v>174</v>
      </c>
      <c r="D39" s="63"/>
    </row>
    <row r="40" spans="1:6" s="40" customFormat="1" ht="40.799999999999997" customHeight="1" x14ac:dyDescent="0.3">
      <c r="A40" s="24">
        <v>34</v>
      </c>
      <c r="B40" s="39" t="s">
        <v>74</v>
      </c>
      <c r="C40" s="64" t="s">
        <v>175</v>
      </c>
      <c r="D40" s="65"/>
    </row>
    <row r="41" spans="1:6" x14ac:dyDescent="0.25">
      <c r="A41" s="18" t="s">
        <v>15</v>
      </c>
      <c r="E41" s="19"/>
      <c r="F41" s="19"/>
    </row>
    <row r="42" spans="1:6" x14ac:dyDescent="0.25">
      <c r="A42" s="19"/>
      <c r="B42" s="19" t="s">
        <v>235</v>
      </c>
      <c r="C42" s="19"/>
      <c r="D42" s="19"/>
      <c r="E42" s="19"/>
      <c r="F42" s="19"/>
    </row>
    <row r="43" spans="1:6" x14ac:dyDescent="0.25">
      <c r="B43" s="19" t="s">
        <v>46</v>
      </c>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13</v>
      </c>
    </row>
    <row r="51" spans="2:4" ht="15.6" x14ac:dyDescent="0.3">
      <c r="B51" s="10" t="s">
        <v>14</v>
      </c>
    </row>
    <row r="52" spans="2:4" s="2" customFormat="1" x14ac:dyDescent="0.25">
      <c r="D52" s="1"/>
    </row>
    <row r="53" spans="2:4" s="2" customFormat="1" x14ac:dyDescent="0.25">
      <c r="D53" s="1"/>
    </row>
    <row r="54" spans="2:4" s="2" customFormat="1" x14ac:dyDescent="0.25">
      <c r="D54" s="1"/>
    </row>
  </sheetData>
  <mergeCells count="26">
    <mergeCell ref="C39:D39"/>
    <mergeCell ref="C40:D40"/>
    <mergeCell ref="C26:D26"/>
    <mergeCell ref="C27:D27"/>
    <mergeCell ref="C28:D28"/>
    <mergeCell ref="C30:D30"/>
    <mergeCell ref="C32:D32"/>
    <mergeCell ref="C38:D38"/>
    <mergeCell ref="C20:D20"/>
    <mergeCell ref="C21:D21"/>
    <mergeCell ref="C22:D22"/>
    <mergeCell ref="C23:D23"/>
    <mergeCell ref="C24:D24"/>
    <mergeCell ref="C25:D25"/>
    <mergeCell ref="C12:D12"/>
    <mergeCell ref="C14:D14"/>
    <mergeCell ref="C15:D15"/>
    <mergeCell ref="C17:D17"/>
    <mergeCell ref="C18:D18"/>
    <mergeCell ref="C19:D19"/>
    <mergeCell ref="A1:D1"/>
    <mergeCell ref="A2:D2"/>
    <mergeCell ref="A3:D3"/>
    <mergeCell ref="C5:D5"/>
    <mergeCell ref="C10:D10"/>
    <mergeCell ref="C11:D11"/>
  </mergeCells>
  <printOptions horizontalCentered="1"/>
  <pageMargins left="0.23622047244094491" right="0.23622047244094491" top="0.74803149606299213" bottom="0.74803149606299213" header="0.31496062992125984" footer="0.31496062992125984"/>
  <pageSetup paperSize="10000" scale="80" orientation="portrait" r:id="rId1"/>
  <headerFooter>
    <oddHeader>&amp;RAnnex "A"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F54"/>
  <sheetViews>
    <sheetView showGridLines="0" topLeftCell="A19" workbookViewId="0">
      <selection activeCell="F22" sqref="F22"/>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5" spans="1:4" ht="27.6" x14ac:dyDescent="0.25">
      <c r="A5" s="29" t="s">
        <v>81</v>
      </c>
      <c r="B5" s="8" t="s">
        <v>1</v>
      </c>
      <c r="C5" s="83" t="s">
        <v>230</v>
      </c>
      <c r="D5" s="84"/>
    </row>
    <row r="6" spans="1:4" s="2" customFormat="1" ht="14.4" x14ac:dyDescent="0.3">
      <c r="A6" s="6">
        <v>1</v>
      </c>
      <c r="B6" s="3" t="s">
        <v>80</v>
      </c>
      <c r="C6" s="47" t="s">
        <v>83</v>
      </c>
      <c r="D6" s="48"/>
    </row>
    <row r="7" spans="1:4" s="2" customFormat="1" ht="14.4" x14ac:dyDescent="0.3">
      <c r="A7" s="6">
        <v>2</v>
      </c>
      <c r="B7" s="3" t="s">
        <v>84</v>
      </c>
      <c r="C7" s="58" t="s">
        <v>266</v>
      </c>
      <c r="D7" s="54"/>
    </row>
    <row r="8" spans="1:4" s="2" customFormat="1" ht="14.4" x14ac:dyDescent="0.3">
      <c r="A8" s="6">
        <v>3</v>
      </c>
      <c r="B8" s="3" t="s">
        <v>86</v>
      </c>
      <c r="C8" s="47" t="s">
        <v>87</v>
      </c>
      <c r="D8" s="48"/>
    </row>
    <row r="9" spans="1:4" s="2" customFormat="1" ht="14.4" x14ac:dyDescent="0.3">
      <c r="A9" s="6">
        <v>4</v>
      </c>
      <c r="B9" s="3" t="s">
        <v>88</v>
      </c>
      <c r="C9" s="47" t="s">
        <v>225</v>
      </c>
      <c r="D9" s="48"/>
    </row>
    <row r="10" spans="1:4" s="2" customFormat="1" ht="14.4" x14ac:dyDescent="0.3">
      <c r="A10" s="6">
        <v>5</v>
      </c>
      <c r="B10" s="3" t="s">
        <v>89</v>
      </c>
      <c r="C10" s="74" t="s">
        <v>226</v>
      </c>
      <c r="D10" s="75"/>
    </row>
    <row r="11" spans="1:4" s="2" customFormat="1" ht="14.4" x14ac:dyDescent="0.3">
      <c r="A11" s="6">
        <v>6</v>
      </c>
      <c r="B11" s="3" t="s">
        <v>2</v>
      </c>
      <c r="C11" s="74" t="s">
        <v>227</v>
      </c>
      <c r="D11" s="75"/>
    </row>
    <row r="12" spans="1:4" s="2" customFormat="1" ht="14.4" x14ac:dyDescent="0.3">
      <c r="A12" s="6">
        <v>7</v>
      </c>
      <c r="B12" s="3" t="s">
        <v>3</v>
      </c>
      <c r="C12" s="74" t="s">
        <v>228</v>
      </c>
      <c r="D12" s="75"/>
    </row>
    <row r="13" spans="1:4" s="2" customFormat="1" ht="14.4" x14ac:dyDescent="0.3">
      <c r="A13" s="6">
        <v>8</v>
      </c>
      <c r="B13" s="3" t="s">
        <v>4</v>
      </c>
      <c r="C13" s="35" t="s">
        <v>229</v>
      </c>
      <c r="D13" s="48"/>
    </row>
    <row r="14" spans="1:4" s="2" customFormat="1" ht="14.4" x14ac:dyDescent="0.3">
      <c r="A14" s="6">
        <v>9</v>
      </c>
      <c r="B14" s="3" t="s">
        <v>90</v>
      </c>
      <c r="C14" s="76">
        <v>185000000</v>
      </c>
      <c r="D14" s="77"/>
    </row>
    <row r="15" spans="1:4" s="2" customFormat="1" ht="14.4" x14ac:dyDescent="0.3">
      <c r="A15" s="6">
        <v>10</v>
      </c>
      <c r="B15" s="3" t="s">
        <v>5</v>
      </c>
      <c r="C15" s="78" t="s">
        <v>252</v>
      </c>
      <c r="D15" s="79"/>
    </row>
    <row r="16" spans="1:4" s="2" customFormat="1" ht="14.4" x14ac:dyDescent="0.3">
      <c r="A16" s="6">
        <v>11</v>
      </c>
      <c r="B16" s="3" t="s">
        <v>91</v>
      </c>
      <c r="C16" s="47" t="s">
        <v>108</v>
      </c>
      <c r="D16" s="48"/>
    </row>
    <row r="17" spans="1:4" s="30" customFormat="1" ht="62.4" customHeight="1" x14ac:dyDescent="0.3">
      <c r="A17" s="24">
        <v>12</v>
      </c>
      <c r="B17" s="25" t="s">
        <v>6</v>
      </c>
      <c r="C17" s="64" t="s">
        <v>231</v>
      </c>
      <c r="D17" s="65"/>
    </row>
    <row r="18" spans="1:4" s="2" customFormat="1" ht="38.4" customHeight="1" x14ac:dyDescent="0.3">
      <c r="A18" s="6">
        <v>13</v>
      </c>
      <c r="B18" s="3" t="s">
        <v>92</v>
      </c>
      <c r="C18" s="62" t="s">
        <v>232</v>
      </c>
      <c r="D18" s="63"/>
    </row>
    <row r="19" spans="1:4" s="2" customFormat="1" ht="14.4" x14ac:dyDescent="0.3">
      <c r="A19" s="6">
        <v>14</v>
      </c>
      <c r="B19" s="3" t="s">
        <v>93</v>
      </c>
      <c r="C19" s="74" t="s">
        <v>31</v>
      </c>
      <c r="D19" s="75"/>
    </row>
    <row r="20" spans="1:4" s="30" customFormat="1" ht="60" customHeight="1" x14ac:dyDescent="0.3">
      <c r="A20" s="24">
        <v>15</v>
      </c>
      <c r="B20" s="25" t="s">
        <v>94</v>
      </c>
      <c r="C20" s="64" t="s">
        <v>257</v>
      </c>
      <c r="D20" s="65"/>
    </row>
    <row r="21" spans="1:4" s="2" customFormat="1" ht="14.4" x14ac:dyDescent="0.3">
      <c r="A21" s="6">
        <v>16</v>
      </c>
      <c r="B21" s="3" t="s">
        <v>95</v>
      </c>
      <c r="C21" s="68">
        <v>0</v>
      </c>
      <c r="D21" s="69"/>
    </row>
    <row r="22" spans="1:4" s="30" customFormat="1" ht="90.6" customHeight="1" x14ac:dyDescent="0.3">
      <c r="A22" s="24">
        <v>17</v>
      </c>
      <c r="B22" s="25" t="s">
        <v>7</v>
      </c>
      <c r="C22" s="64" t="s">
        <v>233</v>
      </c>
      <c r="D22" s="65"/>
    </row>
    <row r="23" spans="1:4" s="2" customFormat="1" ht="14.4" x14ac:dyDescent="0.3">
      <c r="A23" s="6">
        <v>18</v>
      </c>
      <c r="B23" s="3" t="s">
        <v>96</v>
      </c>
      <c r="C23" s="80">
        <v>13756613.76</v>
      </c>
      <c r="D23" s="81"/>
    </row>
    <row r="24" spans="1:4" s="2" customFormat="1" ht="14.4" x14ac:dyDescent="0.3">
      <c r="A24" s="6">
        <v>19</v>
      </c>
      <c r="B24" s="3" t="s">
        <v>97</v>
      </c>
      <c r="C24" s="80">
        <f>5371606.29</f>
        <v>5371606.29</v>
      </c>
      <c r="D24" s="81"/>
    </row>
    <row r="25" spans="1:4" s="2" customFormat="1" ht="14.4" x14ac:dyDescent="0.3">
      <c r="A25" s="6">
        <v>20</v>
      </c>
      <c r="B25" s="3" t="s">
        <v>107</v>
      </c>
      <c r="C25" s="68">
        <v>0</v>
      </c>
      <c r="D25" s="69"/>
    </row>
    <row r="26" spans="1:4" s="2" customFormat="1" ht="14.4" x14ac:dyDescent="0.3">
      <c r="A26" s="6">
        <v>21</v>
      </c>
      <c r="B26" s="7" t="s">
        <v>8</v>
      </c>
      <c r="C26" s="66" t="s">
        <v>265</v>
      </c>
      <c r="D26" s="67"/>
    </row>
    <row r="27" spans="1:4" s="2" customFormat="1" ht="14.4" x14ac:dyDescent="0.3">
      <c r="A27" s="6">
        <v>22</v>
      </c>
      <c r="B27" s="3" t="s">
        <v>98</v>
      </c>
      <c r="C27" s="68"/>
      <c r="D27" s="69"/>
    </row>
    <row r="28" spans="1:4" s="2" customFormat="1" ht="14.4" x14ac:dyDescent="0.3">
      <c r="A28" s="6">
        <v>23</v>
      </c>
      <c r="B28" s="3" t="s">
        <v>99</v>
      </c>
      <c r="C28" s="68">
        <f>4520.51+331078.95+748789.46</f>
        <v>1084388.92</v>
      </c>
      <c r="D28" s="69"/>
    </row>
    <row r="29" spans="1:4" s="2" customFormat="1" ht="14.4" x14ac:dyDescent="0.3">
      <c r="A29" s="6">
        <v>24</v>
      </c>
      <c r="B29" s="3" t="s">
        <v>100</v>
      </c>
      <c r="C29" s="47"/>
      <c r="D29" s="48"/>
    </row>
    <row r="30" spans="1:4" s="2" customFormat="1" ht="15.6" customHeight="1" x14ac:dyDescent="0.25">
      <c r="A30" s="6">
        <v>25</v>
      </c>
      <c r="B30" s="3" t="s">
        <v>101</v>
      </c>
      <c r="C30" s="70">
        <f>12750729.95+6907377.68+13893028.41+3626341.13+6750178.15+503353.36+2429739.39+12962135.29+2858104.83+28112609.3</f>
        <v>90793597.489999995</v>
      </c>
      <c r="D30" s="71"/>
    </row>
    <row r="31" spans="1:4" s="2" customFormat="1" ht="14.4" x14ac:dyDescent="0.3">
      <c r="A31" s="6">
        <v>26</v>
      </c>
      <c r="B31" s="3" t="s">
        <v>106</v>
      </c>
      <c r="C31" s="47"/>
      <c r="D31" s="49">
        <v>0</v>
      </c>
    </row>
    <row r="32" spans="1:4" s="2" customFormat="1" ht="15.6" customHeight="1" x14ac:dyDescent="0.25">
      <c r="A32" s="6">
        <v>27</v>
      </c>
      <c r="B32" s="3" t="s">
        <v>102</v>
      </c>
      <c r="C32" s="72">
        <f>C30-C27</f>
        <v>90793597.489999995</v>
      </c>
      <c r="D32" s="73"/>
    </row>
    <row r="33" spans="1:6" s="2" customFormat="1" ht="14.4" x14ac:dyDescent="0.3">
      <c r="A33" s="6">
        <v>28</v>
      </c>
      <c r="B33" s="3" t="s">
        <v>103</v>
      </c>
      <c r="C33" s="47"/>
      <c r="D33" s="48"/>
    </row>
    <row r="34" spans="1:6" s="2" customFormat="1" ht="14.4" x14ac:dyDescent="0.3">
      <c r="A34" s="6">
        <v>29</v>
      </c>
      <c r="B34" s="3" t="s">
        <v>104</v>
      </c>
      <c r="C34" s="47"/>
      <c r="D34" s="48"/>
    </row>
    <row r="35" spans="1:6" s="2" customFormat="1" ht="15.6" customHeight="1" x14ac:dyDescent="0.3">
      <c r="A35" s="6">
        <v>30</v>
      </c>
      <c r="B35" s="3" t="s">
        <v>105</v>
      </c>
      <c r="C35" s="47" t="s">
        <v>21</v>
      </c>
      <c r="D35" s="5"/>
    </row>
    <row r="36" spans="1:6" s="2" customFormat="1" ht="14.4" x14ac:dyDescent="0.3">
      <c r="A36" s="6">
        <v>31</v>
      </c>
      <c r="B36" s="4" t="s">
        <v>40</v>
      </c>
      <c r="C36" s="47"/>
      <c r="D36" s="48"/>
    </row>
    <row r="37" spans="1:6" s="2" customFormat="1" ht="14.4" x14ac:dyDescent="0.3">
      <c r="A37" s="6">
        <v>32</v>
      </c>
      <c r="B37" s="4" t="s">
        <v>9</v>
      </c>
      <c r="C37" s="47"/>
      <c r="D37" s="48"/>
    </row>
    <row r="38" spans="1:6" s="2" customFormat="1" ht="31.8" customHeight="1" x14ac:dyDescent="0.3">
      <c r="A38" s="6">
        <v>33</v>
      </c>
      <c r="B38" s="4" t="s">
        <v>10</v>
      </c>
      <c r="C38" s="62" t="s">
        <v>234</v>
      </c>
      <c r="D38" s="63"/>
    </row>
    <row r="39" spans="1:6" s="2" customFormat="1" ht="78.599999999999994" customHeight="1" x14ac:dyDescent="0.3">
      <c r="A39" s="6"/>
      <c r="B39" s="4"/>
      <c r="C39" s="62" t="s">
        <v>174</v>
      </c>
      <c r="D39" s="63"/>
    </row>
    <row r="40" spans="1:6" s="40" customFormat="1" ht="40.799999999999997" customHeight="1" x14ac:dyDescent="0.3">
      <c r="A40" s="24">
        <v>34</v>
      </c>
      <c r="B40" s="39" t="s">
        <v>74</v>
      </c>
      <c r="C40" s="64" t="s">
        <v>175</v>
      </c>
      <c r="D40" s="65"/>
    </row>
    <row r="41" spans="1:6" x14ac:dyDescent="0.25">
      <c r="A41" s="18" t="s">
        <v>15</v>
      </c>
      <c r="E41" s="19"/>
      <c r="F41" s="19"/>
    </row>
    <row r="42" spans="1:6" x14ac:dyDescent="0.25">
      <c r="A42" s="19"/>
      <c r="B42" s="19" t="s">
        <v>235</v>
      </c>
      <c r="C42" s="19"/>
      <c r="D42" s="19"/>
      <c r="E42" s="19"/>
      <c r="F42" s="19"/>
    </row>
    <row r="43" spans="1:6" x14ac:dyDescent="0.25">
      <c r="B43" s="19" t="s">
        <v>46</v>
      </c>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13</v>
      </c>
    </row>
    <row r="51" spans="2:4" ht="15.6" x14ac:dyDescent="0.3">
      <c r="B51" s="10" t="s">
        <v>14</v>
      </c>
    </row>
    <row r="52" spans="2:4" s="2" customFormat="1" x14ac:dyDescent="0.25">
      <c r="D52" s="1"/>
    </row>
    <row r="53" spans="2:4" s="2" customFormat="1" x14ac:dyDescent="0.25">
      <c r="D53" s="1"/>
    </row>
    <row r="54" spans="2:4" s="2" customFormat="1" x14ac:dyDescent="0.25">
      <c r="D54"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0000" scale="80" orientation="portrait" r:id="rId1"/>
  <headerFooter>
    <oddHeader>&amp;RAnnex "A"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54"/>
  <sheetViews>
    <sheetView showGridLines="0" topLeftCell="A19" workbookViewId="0">
      <selection activeCell="C32" sqref="C32:D32"/>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5" spans="1:4" ht="27.6" x14ac:dyDescent="0.25">
      <c r="A5" s="29" t="s">
        <v>81</v>
      </c>
      <c r="B5" s="8" t="s">
        <v>1</v>
      </c>
      <c r="C5" s="83" t="s">
        <v>76</v>
      </c>
      <c r="D5" s="84"/>
    </row>
    <row r="6" spans="1:4" s="2" customFormat="1" ht="14.4" x14ac:dyDescent="0.3">
      <c r="A6" s="6">
        <v>1</v>
      </c>
      <c r="B6" s="3" t="s">
        <v>80</v>
      </c>
      <c r="C6" s="45" t="s">
        <v>83</v>
      </c>
      <c r="D6" s="46"/>
    </row>
    <row r="7" spans="1:4" s="2" customFormat="1" ht="14.4" x14ac:dyDescent="0.3">
      <c r="A7" s="6">
        <v>2</v>
      </c>
      <c r="B7" s="3" t="s">
        <v>84</v>
      </c>
      <c r="C7" s="58" t="s">
        <v>266</v>
      </c>
      <c r="D7" s="56"/>
    </row>
    <row r="8" spans="1:4" s="2" customFormat="1" ht="14.4" x14ac:dyDescent="0.3">
      <c r="A8" s="6">
        <v>3</v>
      </c>
      <c r="B8" s="3" t="s">
        <v>86</v>
      </c>
      <c r="C8" s="32" t="s">
        <v>87</v>
      </c>
      <c r="D8" s="33"/>
    </row>
    <row r="9" spans="1:4" s="2" customFormat="1" ht="14.4" x14ac:dyDescent="0.3">
      <c r="A9" s="6">
        <v>4</v>
      </c>
      <c r="B9" s="3" t="s">
        <v>88</v>
      </c>
      <c r="C9" s="32" t="s">
        <v>169</v>
      </c>
      <c r="D9" s="33"/>
    </row>
    <row r="10" spans="1:4" s="2" customFormat="1" ht="14.4" x14ac:dyDescent="0.3">
      <c r="A10" s="6">
        <v>5</v>
      </c>
      <c r="B10" s="3" t="s">
        <v>89</v>
      </c>
      <c r="C10" s="74" t="s">
        <v>170</v>
      </c>
      <c r="D10" s="75"/>
    </row>
    <row r="11" spans="1:4" s="2" customFormat="1" ht="14.4" x14ac:dyDescent="0.3">
      <c r="A11" s="6">
        <v>6</v>
      </c>
      <c r="B11" s="3" t="s">
        <v>2</v>
      </c>
      <c r="C11" s="74" t="s">
        <v>171</v>
      </c>
      <c r="D11" s="75"/>
    </row>
    <row r="12" spans="1:4" s="2" customFormat="1" ht="14.4" x14ac:dyDescent="0.3">
      <c r="A12" s="6">
        <v>7</v>
      </c>
      <c r="B12" s="3" t="s">
        <v>3</v>
      </c>
      <c r="C12" s="74" t="s">
        <v>72</v>
      </c>
      <c r="D12" s="75"/>
    </row>
    <row r="13" spans="1:4" s="2" customFormat="1" ht="14.4" x14ac:dyDescent="0.3">
      <c r="A13" s="6">
        <v>8</v>
      </c>
      <c r="B13" s="3" t="s">
        <v>4</v>
      </c>
      <c r="C13" s="35" t="s">
        <v>172</v>
      </c>
      <c r="D13" s="33"/>
    </row>
    <row r="14" spans="1:4" s="2" customFormat="1" ht="14.4" x14ac:dyDescent="0.3">
      <c r="A14" s="6">
        <v>9</v>
      </c>
      <c r="B14" s="3" t="s">
        <v>90</v>
      </c>
      <c r="C14" s="76">
        <v>160850000</v>
      </c>
      <c r="D14" s="77"/>
    </row>
    <row r="15" spans="1:4" s="2" customFormat="1" ht="14.4" x14ac:dyDescent="0.3">
      <c r="A15" s="6">
        <v>10</v>
      </c>
      <c r="B15" s="3" t="s">
        <v>5</v>
      </c>
      <c r="C15" s="78" t="s">
        <v>73</v>
      </c>
      <c r="D15" s="79"/>
    </row>
    <row r="16" spans="1:4" s="2" customFormat="1" ht="14.4" x14ac:dyDescent="0.3">
      <c r="A16" s="6">
        <v>11</v>
      </c>
      <c r="B16" s="3" t="s">
        <v>91</v>
      </c>
      <c r="C16" s="32" t="s">
        <v>108</v>
      </c>
      <c r="D16" s="33"/>
    </row>
    <row r="17" spans="1:4" s="30" customFormat="1" ht="62.4" customHeight="1" x14ac:dyDescent="0.3">
      <c r="A17" s="24">
        <v>12</v>
      </c>
      <c r="B17" s="25" t="s">
        <v>6</v>
      </c>
      <c r="C17" s="64" t="s">
        <v>177</v>
      </c>
      <c r="D17" s="65"/>
    </row>
    <row r="18" spans="1:4" s="2" customFormat="1" ht="38.4" customHeight="1" x14ac:dyDescent="0.3">
      <c r="A18" s="6">
        <v>13</v>
      </c>
      <c r="B18" s="3" t="s">
        <v>92</v>
      </c>
      <c r="C18" s="62" t="s">
        <v>205</v>
      </c>
      <c r="D18" s="63"/>
    </row>
    <row r="19" spans="1:4" s="2" customFormat="1" ht="14.4" x14ac:dyDescent="0.3">
      <c r="A19" s="6">
        <v>14</v>
      </c>
      <c r="B19" s="3" t="s">
        <v>93</v>
      </c>
      <c r="C19" s="74" t="s">
        <v>19</v>
      </c>
      <c r="D19" s="75"/>
    </row>
    <row r="20" spans="1:4" s="30" customFormat="1" ht="60" customHeight="1" x14ac:dyDescent="0.3">
      <c r="A20" s="24">
        <v>15</v>
      </c>
      <c r="B20" s="25" t="s">
        <v>94</v>
      </c>
      <c r="C20" s="64" t="s">
        <v>257</v>
      </c>
      <c r="D20" s="65"/>
    </row>
    <row r="21" spans="1:4" s="2" customFormat="1" ht="14.4" x14ac:dyDescent="0.3">
      <c r="A21" s="6">
        <v>16</v>
      </c>
      <c r="B21" s="3" t="s">
        <v>95</v>
      </c>
      <c r="C21" s="68">
        <v>0</v>
      </c>
      <c r="D21" s="69"/>
    </row>
    <row r="22" spans="1:4" s="30" customFormat="1" ht="90.6" customHeight="1" x14ac:dyDescent="0.3">
      <c r="A22" s="24">
        <v>17</v>
      </c>
      <c r="B22" s="25" t="s">
        <v>7</v>
      </c>
      <c r="C22" s="64" t="s">
        <v>178</v>
      </c>
      <c r="D22" s="65"/>
    </row>
    <row r="23" spans="1:4" s="2" customFormat="1" ht="14.4" x14ac:dyDescent="0.3">
      <c r="A23" s="6">
        <v>18</v>
      </c>
      <c r="B23" s="3" t="s">
        <v>96</v>
      </c>
      <c r="C23" s="80">
        <v>32388258.079999998</v>
      </c>
      <c r="D23" s="81"/>
    </row>
    <row r="24" spans="1:4" s="2" customFormat="1" ht="14.4" x14ac:dyDescent="0.3">
      <c r="A24" s="6">
        <v>19</v>
      </c>
      <c r="B24" s="3" t="s">
        <v>97</v>
      </c>
      <c r="C24" s="80">
        <v>8147111.0300000003</v>
      </c>
      <c r="D24" s="81"/>
    </row>
    <row r="25" spans="1:4" s="2" customFormat="1" ht="14.4" x14ac:dyDescent="0.3">
      <c r="A25" s="6">
        <v>20</v>
      </c>
      <c r="B25" s="3" t="s">
        <v>107</v>
      </c>
      <c r="C25" s="68">
        <v>0</v>
      </c>
      <c r="D25" s="69"/>
    </row>
    <row r="26" spans="1:4" s="2" customFormat="1" ht="14.4" x14ac:dyDescent="0.3">
      <c r="A26" s="6">
        <v>21</v>
      </c>
      <c r="B26" s="7" t="s">
        <v>8</v>
      </c>
      <c r="C26" s="66" t="s">
        <v>184</v>
      </c>
      <c r="D26" s="67"/>
    </row>
    <row r="27" spans="1:4" s="2" customFormat="1" ht="14.4" x14ac:dyDescent="0.3">
      <c r="A27" s="6">
        <v>22</v>
      </c>
      <c r="B27" s="3" t="s">
        <v>98</v>
      </c>
      <c r="C27" s="68">
        <f>15036402.72+8097064.52+8097064.52+8097064.52+8097064.52+8097064.52</f>
        <v>55521725.319999993</v>
      </c>
      <c r="D27" s="69"/>
    </row>
    <row r="28" spans="1:4" s="2" customFormat="1" ht="14.4" x14ac:dyDescent="0.3">
      <c r="A28" s="6">
        <v>23</v>
      </c>
      <c r="B28" s="3" t="s">
        <v>99</v>
      </c>
      <c r="C28" s="68">
        <f>3613264.4+2084275.76+1842834.84+2099469+1968252.19+1837035.38</f>
        <v>13445131.57</v>
      </c>
      <c r="D28" s="69"/>
    </row>
    <row r="29" spans="1:4" s="2" customFormat="1" ht="14.4" x14ac:dyDescent="0.3">
      <c r="A29" s="6">
        <v>24</v>
      </c>
      <c r="B29" s="3" t="s">
        <v>100</v>
      </c>
      <c r="C29" s="32"/>
      <c r="D29" s="33"/>
    </row>
    <row r="30" spans="1:4" s="2" customFormat="1" ht="15.6" customHeight="1" x14ac:dyDescent="0.25">
      <c r="A30" s="6">
        <v>25</v>
      </c>
      <c r="B30" s="3" t="s">
        <v>101</v>
      </c>
      <c r="C30" s="70">
        <v>160783564</v>
      </c>
      <c r="D30" s="71"/>
    </row>
    <row r="31" spans="1:4" s="2" customFormat="1" ht="14.4" x14ac:dyDescent="0.3">
      <c r="A31" s="6">
        <v>26</v>
      </c>
      <c r="B31" s="3" t="s">
        <v>106</v>
      </c>
      <c r="C31" s="32"/>
      <c r="D31" s="17">
        <v>0</v>
      </c>
    </row>
    <row r="32" spans="1:4" s="2" customFormat="1" ht="15.6" customHeight="1" x14ac:dyDescent="0.25">
      <c r="A32" s="6">
        <v>27</v>
      </c>
      <c r="B32" s="3" t="s">
        <v>102</v>
      </c>
      <c r="C32" s="72">
        <f>C30-C27</f>
        <v>105261838.68000001</v>
      </c>
      <c r="D32" s="73"/>
    </row>
    <row r="33" spans="1:6" s="2" customFormat="1" ht="14.4" x14ac:dyDescent="0.3">
      <c r="A33" s="6">
        <v>28</v>
      </c>
      <c r="B33" s="3" t="s">
        <v>103</v>
      </c>
      <c r="C33" s="32"/>
      <c r="D33" s="33"/>
    </row>
    <row r="34" spans="1:6" s="2" customFormat="1" ht="14.4" x14ac:dyDescent="0.3">
      <c r="A34" s="6">
        <v>29</v>
      </c>
      <c r="B34" s="3" t="s">
        <v>104</v>
      </c>
      <c r="C34" s="32"/>
      <c r="D34" s="33"/>
    </row>
    <row r="35" spans="1:6" s="2" customFormat="1" ht="15.6" customHeight="1" x14ac:dyDescent="0.3">
      <c r="A35" s="6">
        <v>30</v>
      </c>
      <c r="B35" s="3" t="s">
        <v>105</v>
      </c>
      <c r="C35" s="32" t="s">
        <v>21</v>
      </c>
      <c r="D35" s="5"/>
    </row>
    <row r="36" spans="1:6" s="2" customFormat="1" ht="14.4" x14ac:dyDescent="0.3">
      <c r="A36" s="6">
        <v>31</v>
      </c>
      <c r="B36" s="4" t="s">
        <v>40</v>
      </c>
      <c r="C36" s="32"/>
      <c r="D36" s="33"/>
    </row>
    <row r="37" spans="1:6" s="2" customFormat="1" ht="14.4" x14ac:dyDescent="0.3">
      <c r="A37" s="6">
        <v>32</v>
      </c>
      <c r="B37" s="4" t="s">
        <v>9</v>
      </c>
      <c r="C37" s="32"/>
      <c r="D37" s="33"/>
    </row>
    <row r="38" spans="1:6" s="2" customFormat="1" ht="31.8" customHeight="1" x14ac:dyDescent="0.3">
      <c r="A38" s="6">
        <v>33</v>
      </c>
      <c r="B38" s="4" t="s">
        <v>10</v>
      </c>
      <c r="C38" s="62" t="s">
        <v>173</v>
      </c>
      <c r="D38" s="63"/>
    </row>
    <row r="39" spans="1:6" s="2" customFormat="1" ht="78.599999999999994" customHeight="1" x14ac:dyDescent="0.3">
      <c r="A39" s="6"/>
      <c r="B39" s="4"/>
      <c r="C39" s="62" t="s">
        <v>174</v>
      </c>
      <c r="D39" s="63"/>
    </row>
    <row r="40" spans="1:6" s="40" customFormat="1" ht="40.799999999999997" customHeight="1" x14ac:dyDescent="0.3">
      <c r="A40" s="24">
        <v>34</v>
      </c>
      <c r="B40" s="39" t="s">
        <v>74</v>
      </c>
      <c r="C40" s="64" t="s">
        <v>175</v>
      </c>
      <c r="D40" s="65"/>
    </row>
    <row r="41" spans="1:6" x14ac:dyDescent="0.25">
      <c r="A41" s="18" t="s">
        <v>15</v>
      </c>
      <c r="E41" s="19"/>
      <c r="F41" s="19"/>
    </row>
    <row r="42" spans="1:6" x14ac:dyDescent="0.25">
      <c r="A42" s="19"/>
      <c r="B42" s="19" t="s">
        <v>235</v>
      </c>
      <c r="C42" s="19"/>
      <c r="D42" s="19"/>
      <c r="E42" s="19"/>
      <c r="F42" s="19"/>
    </row>
    <row r="43" spans="1:6" x14ac:dyDescent="0.25">
      <c r="B43" s="19" t="s">
        <v>46</v>
      </c>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13</v>
      </c>
    </row>
    <row r="51" spans="2:4" ht="15.6" x14ac:dyDescent="0.3">
      <c r="B51" s="10" t="s">
        <v>14</v>
      </c>
    </row>
    <row r="52" spans="2:4" s="2" customFormat="1" x14ac:dyDescent="0.25">
      <c r="D52" s="1"/>
    </row>
    <row r="53" spans="2:4" s="2" customFormat="1" x14ac:dyDescent="0.25">
      <c r="D53" s="1"/>
    </row>
    <row r="54" spans="2:4" s="2" customFormat="1" x14ac:dyDescent="0.25">
      <c r="D54" s="1"/>
    </row>
  </sheetData>
  <mergeCells count="26">
    <mergeCell ref="C40:D40"/>
    <mergeCell ref="C27:D27"/>
    <mergeCell ref="C28:D28"/>
    <mergeCell ref="C30:D30"/>
    <mergeCell ref="C32:D32"/>
    <mergeCell ref="C38:D38"/>
    <mergeCell ref="C39:D39"/>
    <mergeCell ref="C26:D26"/>
    <mergeCell ref="C12:D12"/>
    <mergeCell ref="C14:D14"/>
    <mergeCell ref="C15:D15"/>
    <mergeCell ref="C17:D17"/>
    <mergeCell ref="C19:D19"/>
    <mergeCell ref="C20:D20"/>
    <mergeCell ref="C21:D21"/>
    <mergeCell ref="C22:D22"/>
    <mergeCell ref="C23:D23"/>
    <mergeCell ref="C24:D24"/>
    <mergeCell ref="C25:D25"/>
    <mergeCell ref="C11:D11"/>
    <mergeCell ref="C18:D18"/>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0000" scale="80" orientation="portrait" r:id="rId1"/>
  <headerFooter>
    <oddHeader>&amp;RAnnex "A"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60"/>
  <sheetViews>
    <sheetView showGridLines="0" topLeftCell="A22" workbookViewId="0">
      <selection activeCell="C29" sqref="C29"/>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5" spans="1:4" ht="27.6" x14ac:dyDescent="0.25">
      <c r="A5" s="29" t="s">
        <v>81</v>
      </c>
      <c r="B5" s="8" t="s">
        <v>1</v>
      </c>
      <c r="C5" s="83" t="s">
        <v>75</v>
      </c>
      <c r="D5" s="84"/>
    </row>
    <row r="6" spans="1:4" s="2" customFormat="1" ht="14.4" x14ac:dyDescent="0.3">
      <c r="A6" s="6">
        <v>1</v>
      </c>
      <c r="B6" s="3" t="s">
        <v>80</v>
      </c>
      <c r="C6" s="45" t="s">
        <v>83</v>
      </c>
      <c r="D6" s="46"/>
    </row>
    <row r="7" spans="1:4" s="2" customFormat="1" ht="14.4" x14ac:dyDescent="0.3">
      <c r="A7" s="6">
        <v>2</v>
      </c>
      <c r="B7" s="3" t="s">
        <v>84</v>
      </c>
      <c r="C7" s="58" t="s">
        <v>266</v>
      </c>
      <c r="D7" s="54"/>
    </row>
    <row r="8" spans="1:4" s="2" customFormat="1" ht="14.4" x14ac:dyDescent="0.3">
      <c r="A8" s="6">
        <v>3</v>
      </c>
      <c r="B8" s="3" t="s">
        <v>86</v>
      </c>
      <c r="C8" s="32" t="s">
        <v>87</v>
      </c>
      <c r="D8" s="33"/>
    </row>
    <row r="9" spans="1:4" s="2" customFormat="1" ht="14.4" x14ac:dyDescent="0.3">
      <c r="A9" s="6">
        <v>4</v>
      </c>
      <c r="B9" s="3" t="s">
        <v>88</v>
      </c>
      <c r="C9" s="32" t="s">
        <v>169</v>
      </c>
      <c r="D9" s="33"/>
    </row>
    <row r="10" spans="1:4" s="2" customFormat="1" ht="14.4" x14ac:dyDescent="0.3">
      <c r="A10" s="6">
        <v>5</v>
      </c>
      <c r="B10" s="3" t="s">
        <v>89</v>
      </c>
      <c r="C10" s="74" t="s">
        <v>170</v>
      </c>
      <c r="D10" s="75"/>
    </row>
    <row r="11" spans="1:4" s="2" customFormat="1" ht="14.4" x14ac:dyDescent="0.3">
      <c r="A11" s="6">
        <v>6</v>
      </c>
      <c r="B11" s="3" t="s">
        <v>2</v>
      </c>
      <c r="C11" s="74" t="s">
        <v>171</v>
      </c>
      <c r="D11" s="75"/>
    </row>
    <row r="12" spans="1:4" s="2" customFormat="1" ht="14.4" x14ac:dyDescent="0.3">
      <c r="A12" s="6">
        <v>7</v>
      </c>
      <c r="B12" s="3" t="s">
        <v>3</v>
      </c>
      <c r="C12" s="74" t="s">
        <v>72</v>
      </c>
      <c r="D12" s="75"/>
    </row>
    <row r="13" spans="1:4" s="2" customFormat="1" ht="14.4" x14ac:dyDescent="0.3">
      <c r="A13" s="6">
        <v>8</v>
      </c>
      <c r="B13" s="3" t="s">
        <v>4</v>
      </c>
      <c r="C13" s="35" t="s">
        <v>172</v>
      </c>
      <c r="D13" s="33"/>
    </row>
    <row r="14" spans="1:4" s="2" customFormat="1" ht="14.4" x14ac:dyDescent="0.3">
      <c r="A14" s="6">
        <v>9</v>
      </c>
      <c r="B14" s="3" t="s">
        <v>90</v>
      </c>
      <c r="C14" s="76">
        <v>189150000</v>
      </c>
      <c r="D14" s="77"/>
    </row>
    <row r="15" spans="1:4" s="2" customFormat="1" ht="14.4" x14ac:dyDescent="0.3">
      <c r="A15" s="6">
        <v>10</v>
      </c>
      <c r="B15" s="3" t="s">
        <v>5</v>
      </c>
      <c r="C15" s="78" t="s">
        <v>77</v>
      </c>
      <c r="D15" s="79"/>
    </row>
    <row r="16" spans="1:4" s="2" customFormat="1" ht="14.4" x14ac:dyDescent="0.3">
      <c r="A16" s="6">
        <v>11</v>
      </c>
      <c r="B16" s="3" t="s">
        <v>91</v>
      </c>
      <c r="C16" s="32" t="s">
        <v>108</v>
      </c>
      <c r="D16" s="33"/>
    </row>
    <row r="17" spans="1:4" s="30" customFormat="1" ht="46.8" customHeight="1" x14ac:dyDescent="0.3">
      <c r="A17" s="24">
        <v>12</v>
      </c>
      <c r="B17" s="25" t="s">
        <v>6</v>
      </c>
      <c r="C17" s="64" t="s">
        <v>176</v>
      </c>
      <c r="D17" s="65"/>
    </row>
    <row r="18" spans="1:4" s="2" customFormat="1" ht="36" customHeight="1" x14ac:dyDescent="0.3">
      <c r="A18" s="6">
        <v>13</v>
      </c>
      <c r="B18" s="3" t="s">
        <v>92</v>
      </c>
      <c r="C18" s="62" t="s">
        <v>205</v>
      </c>
      <c r="D18" s="63"/>
    </row>
    <row r="19" spans="1:4" s="2" customFormat="1" ht="14.4" x14ac:dyDescent="0.3">
      <c r="A19" s="6">
        <v>14</v>
      </c>
      <c r="B19" s="3" t="s">
        <v>93</v>
      </c>
      <c r="C19" s="74" t="s">
        <v>26</v>
      </c>
      <c r="D19" s="75"/>
    </row>
    <row r="20" spans="1:4" s="30" customFormat="1" ht="28.2" customHeight="1" x14ac:dyDescent="0.3">
      <c r="A20" s="24">
        <v>15</v>
      </c>
      <c r="B20" s="25" t="s">
        <v>94</v>
      </c>
      <c r="C20" s="64" t="s">
        <v>261</v>
      </c>
      <c r="D20" s="65"/>
    </row>
    <row r="21" spans="1:4" s="2" customFormat="1" ht="14.4" x14ac:dyDescent="0.3">
      <c r="A21" s="6">
        <v>16</v>
      </c>
      <c r="B21" s="3" t="s">
        <v>95</v>
      </c>
      <c r="C21" s="68">
        <v>0</v>
      </c>
      <c r="D21" s="69"/>
    </row>
    <row r="22" spans="1:4" s="30" customFormat="1" ht="90.6" customHeight="1" x14ac:dyDescent="0.3">
      <c r="A22" s="24">
        <v>17</v>
      </c>
      <c r="B22" s="25" t="s">
        <v>7</v>
      </c>
      <c r="C22" s="64" t="s">
        <v>167</v>
      </c>
      <c r="D22" s="65"/>
    </row>
    <row r="23" spans="1:4" s="2" customFormat="1" ht="14.4" x14ac:dyDescent="0.3">
      <c r="A23" s="6">
        <v>18</v>
      </c>
      <c r="B23" s="3" t="s">
        <v>96</v>
      </c>
      <c r="C23" s="80">
        <v>17266000</v>
      </c>
      <c r="D23" s="81"/>
    </row>
    <row r="24" spans="1:4" s="2" customFormat="1" ht="14.4" x14ac:dyDescent="0.3">
      <c r="A24" s="6">
        <v>19</v>
      </c>
      <c r="B24" s="3" t="s">
        <v>97</v>
      </c>
      <c r="C24" s="80">
        <v>4976274.07</v>
      </c>
      <c r="D24" s="81"/>
    </row>
    <row r="25" spans="1:4" s="2" customFormat="1" ht="14.4" x14ac:dyDescent="0.3">
      <c r="A25" s="6">
        <v>20</v>
      </c>
      <c r="B25" s="3" t="s">
        <v>107</v>
      </c>
      <c r="C25" s="68">
        <v>0</v>
      </c>
      <c r="D25" s="69"/>
    </row>
    <row r="26" spans="1:4" s="2" customFormat="1" ht="14.4" x14ac:dyDescent="0.3">
      <c r="A26" s="6">
        <v>21</v>
      </c>
      <c r="B26" s="7" t="s">
        <v>8</v>
      </c>
      <c r="C26" s="66" t="s">
        <v>215</v>
      </c>
      <c r="D26" s="67"/>
    </row>
    <row r="27" spans="1:4" s="2" customFormat="1" ht="14.4" x14ac:dyDescent="0.3">
      <c r="A27" s="6">
        <v>22</v>
      </c>
      <c r="B27" s="3" t="s">
        <v>98</v>
      </c>
      <c r="C27" s="68">
        <f>4316500+4316500+4316500+4316500+6140208.33</f>
        <v>23406208.329999998</v>
      </c>
      <c r="D27" s="69"/>
    </row>
    <row r="28" spans="1:4" s="2" customFormat="1" ht="14.4" x14ac:dyDescent="0.3">
      <c r="A28" s="6">
        <v>23</v>
      </c>
      <c r="B28" s="3" t="s">
        <v>99</v>
      </c>
      <c r="C28" s="68">
        <f>1343112.28+1711254.38+1612051.23+1567272.04+2194342.65</f>
        <v>8428032.5800000001</v>
      </c>
      <c r="D28" s="69"/>
    </row>
    <row r="29" spans="1:4" s="2" customFormat="1" ht="14.4" x14ac:dyDescent="0.3">
      <c r="A29" s="6">
        <v>24</v>
      </c>
      <c r="B29" s="3" t="s">
        <v>100</v>
      </c>
      <c r="C29" s="32"/>
      <c r="D29" s="33"/>
    </row>
    <row r="30" spans="1:4" s="2" customFormat="1" ht="15.6" customHeight="1" x14ac:dyDescent="0.25">
      <c r="A30" s="6">
        <v>25</v>
      </c>
      <c r="B30" s="3" t="s">
        <v>101</v>
      </c>
      <c r="C30" s="70">
        <f>120862000+33821000+9948000</f>
        <v>164631000</v>
      </c>
      <c r="D30" s="71"/>
    </row>
    <row r="31" spans="1:4" s="2" customFormat="1" ht="14.4" x14ac:dyDescent="0.3">
      <c r="A31" s="6">
        <v>26</v>
      </c>
      <c r="B31" s="3" t="s">
        <v>106</v>
      </c>
      <c r="C31" s="32"/>
      <c r="D31" s="17">
        <f>C14-C30</f>
        <v>24519000</v>
      </c>
    </row>
    <row r="32" spans="1:4" s="2" customFormat="1" ht="15.6" customHeight="1" x14ac:dyDescent="0.25">
      <c r="A32" s="6">
        <v>27</v>
      </c>
      <c r="B32" s="3" t="s">
        <v>102</v>
      </c>
      <c r="C32" s="72">
        <f>C30-C27</f>
        <v>141224791.67000002</v>
      </c>
      <c r="D32" s="73"/>
    </row>
    <row r="33" spans="1:6" s="2" customFormat="1" ht="14.4" x14ac:dyDescent="0.3">
      <c r="A33" s="6">
        <v>28</v>
      </c>
      <c r="B33" s="3" t="s">
        <v>103</v>
      </c>
      <c r="C33" s="32"/>
      <c r="D33" s="33"/>
    </row>
    <row r="34" spans="1:6" s="2" customFormat="1" ht="14.4" x14ac:dyDescent="0.3">
      <c r="A34" s="6">
        <v>29</v>
      </c>
      <c r="B34" s="3" t="s">
        <v>104</v>
      </c>
      <c r="C34" s="32"/>
      <c r="D34" s="33"/>
    </row>
    <row r="35" spans="1:6" s="2" customFormat="1" ht="15.6" customHeight="1" x14ac:dyDescent="0.3">
      <c r="A35" s="6">
        <v>30</v>
      </c>
      <c r="B35" s="3" t="s">
        <v>105</v>
      </c>
      <c r="C35" s="32" t="s">
        <v>21</v>
      </c>
      <c r="D35" s="5"/>
    </row>
    <row r="36" spans="1:6" s="2" customFormat="1" ht="14.4" x14ac:dyDescent="0.3">
      <c r="A36" s="6">
        <v>31</v>
      </c>
      <c r="B36" s="4" t="s">
        <v>40</v>
      </c>
      <c r="C36" s="32"/>
      <c r="D36" s="33"/>
    </row>
    <row r="37" spans="1:6" s="2" customFormat="1" ht="14.4" x14ac:dyDescent="0.3">
      <c r="A37" s="6">
        <v>32</v>
      </c>
      <c r="B37" s="4" t="s">
        <v>9</v>
      </c>
      <c r="C37" s="32"/>
      <c r="D37" s="33"/>
    </row>
    <row r="38" spans="1:6" s="2" customFormat="1" ht="31.8" customHeight="1" x14ac:dyDescent="0.3">
      <c r="A38" s="6">
        <v>33</v>
      </c>
      <c r="B38" s="4" t="s">
        <v>10</v>
      </c>
      <c r="C38" s="62" t="s">
        <v>173</v>
      </c>
      <c r="D38" s="63"/>
    </row>
    <row r="39" spans="1:6" s="2" customFormat="1" ht="78.599999999999994" customHeight="1" x14ac:dyDescent="0.3">
      <c r="A39" s="6"/>
      <c r="B39" s="4"/>
      <c r="C39" s="62" t="s">
        <v>174</v>
      </c>
      <c r="D39" s="63"/>
    </row>
    <row r="40" spans="1:6" s="40" customFormat="1" ht="37.200000000000003" customHeight="1" x14ac:dyDescent="0.3">
      <c r="A40" s="24">
        <v>34</v>
      </c>
      <c r="B40" s="39" t="s">
        <v>74</v>
      </c>
      <c r="C40" s="64" t="s">
        <v>175</v>
      </c>
      <c r="D40" s="65"/>
    </row>
    <row r="41" spans="1:6" x14ac:dyDescent="0.25">
      <c r="A41" s="18" t="s">
        <v>15</v>
      </c>
      <c r="E41" s="19"/>
      <c r="F41" s="19"/>
    </row>
    <row r="42" spans="1:6" x14ac:dyDescent="0.25">
      <c r="A42" s="19"/>
      <c r="B42" s="19" t="s">
        <v>235</v>
      </c>
      <c r="C42" s="19"/>
      <c r="D42" s="19"/>
      <c r="E42" s="19"/>
      <c r="F42" s="19"/>
    </row>
    <row r="43" spans="1:6" x14ac:dyDescent="0.25">
      <c r="B43" s="19" t="s">
        <v>46</v>
      </c>
      <c r="C43" s="19"/>
      <c r="D43" s="19"/>
      <c r="E43" s="19"/>
      <c r="F43" s="19"/>
    </row>
    <row r="44" spans="1:6" x14ac:dyDescent="0.25">
      <c r="B44" s="43"/>
      <c r="C44" s="19"/>
      <c r="D44" s="19"/>
      <c r="E44" s="19"/>
      <c r="F44" s="19"/>
    </row>
    <row r="45" spans="1:6" ht="15.6" x14ac:dyDescent="0.3">
      <c r="A45" s="20"/>
      <c r="B45" s="19"/>
      <c r="C45" s="22"/>
      <c r="D45" s="21"/>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13</v>
      </c>
    </row>
    <row r="53" spans="2:4" ht="15.6" x14ac:dyDescent="0.3">
      <c r="B53" s="10" t="s">
        <v>14</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40:D40"/>
    <mergeCell ref="C27:D27"/>
    <mergeCell ref="C28:D28"/>
    <mergeCell ref="C30:D30"/>
    <mergeCell ref="C32:D32"/>
    <mergeCell ref="C38:D38"/>
    <mergeCell ref="C39:D39"/>
    <mergeCell ref="C26:D26"/>
    <mergeCell ref="C12:D12"/>
    <mergeCell ref="C14:D14"/>
    <mergeCell ref="C15:D15"/>
    <mergeCell ref="C17:D17"/>
    <mergeCell ref="C19:D19"/>
    <mergeCell ref="C20:D20"/>
    <mergeCell ref="C21:D21"/>
    <mergeCell ref="C22:D22"/>
    <mergeCell ref="C23:D23"/>
    <mergeCell ref="C24:D24"/>
    <mergeCell ref="C25:D25"/>
    <mergeCell ref="C11:D11"/>
    <mergeCell ref="C18:D18"/>
    <mergeCell ref="A1:D1"/>
    <mergeCell ref="A2:D2"/>
    <mergeCell ref="C5:D5"/>
    <mergeCell ref="C10:D10"/>
  </mergeCells>
  <printOptions horizontalCentered="1"/>
  <pageMargins left="0.23622047244094491" right="0.23622047244094491" top="0.74803149606299213" bottom="0.74803149606299213" header="0.31496062992125984" footer="0.31496062992125984"/>
  <pageSetup paperSize="10000" scale="74" orientation="portrait" r:id="rId1"/>
  <headerFooter>
    <oddHeader>&amp;RAnnex "A"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59"/>
  <sheetViews>
    <sheetView showGridLines="0" topLeftCell="A19" workbookViewId="0">
      <selection activeCell="D28" sqref="D28"/>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4" spans="1:4" ht="27.6" x14ac:dyDescent="0.25">
      <c r="A4" s="29" t="s">
        <v>81</v>
      </c>
      <c r="B4" s="8" t="s">
        <v>1</v>
      </c>
      <c r="C4" s="83" t="s">
        <v>69</v>
      </c>
      <c r="D4" s="84"/>
    </row>
    <row r="5" spans="1:4" s="2" customFormat="1" ht="14.4" x14ac:dyDescent="0.3">
      <c r="A5" s="6">
        <v>1</v>
      </c>
      <c r="B5" s="3" t="s">
        <v>80</v>
      </c>
      <c r="C5" s="45" t="s">
        <v>83</v>
      </c>
      <c r="D5" s="46"/>
    </row>
    <row r="6" spans="1:4" s="2" customFormat="1" ht="14.4" x14ac:dyDescent="0.3">
      <c r="A6" s="6">
        <v>2</v>
      </c>
      <c r="B6" s="3" t="s">
        <v>84</v>
      </c>
      <c r="C6" s="58" t="s">
        <v>266</v>
      </c>
      <c r="D6" s="56"/>
    </row>
    <row r="7" spans="1:4" s="2" customFormat="1" ht="14.4" x14ac:dyDescent="0.3">
      <c r="A7" s="6">
        <v>3</v>
      </c>
      <c r="B7" s="3" t="s">
        <v>86</v>
      </c>
      <c r="C7" s="32" t="s">
        <v>87</v>
      </c>
      <c r="D7" s="33"/>
    </row>
    <row r="8" spans="1:4" s="2" customFormat="1" ht="14.4" x14ac:dyDescent="0.3">
      <c r="A8" s="6">
        <v>4</v>
      </c>
      <c r="B8" s="3" t="s">
        <v>88</v>
      </c>
      <c r="C8" s="32" t="s">
        <v>153</v>
      </c>
      <c r="D8" s="33"/>
    </row>
    <row r="9" spans="1:4" s="2" customFormat="1" ht="14.4" x14ac:dyDescent="0.3">
      <c r="A9" s="6">
        <v>5</v>
      </c>
      <c r="B9" s="3" t="s">
        <v>89</v>
      </c>
      <c r="C9" s="74" t="s">
        <v>154</v>
      </c>
      <c r="D9" s="75"/>
    </row>
    <row r="10" spans="1:4" s="2" customFormat="1" ht="14.4" x14ac:dyDescent="0.3">
      <c r="A10" s="6">
        <v>6</v>
      </c>
      <c r="B10" s="3" t="s">
        <v>2</v>
      </c>
      <c r="C10" s="74" t="s">
        <v>57</v>
      </c>
      <c r="D10" s="75"/>
    </row>
    <row r="11" spans="1:4" s="2" customFormat="1" ht="14.4" x14ac:dyDescent="0.3">
      <c r="A11" s="6">
        <v>7</v>
      </c>
      <c r="B11" s="3" t="s">
        <v>3</v>
      </c>
      <c r="C11" s="74" t="s">
        <v>56</v>
      </c>
      <c r="D11" s="75"/>
    </row>
    <row r="12" spans="1:4" s="2" customFormat="1" ht="14.4" x14ac:dyDescent="0.3">
      <c r="A12" s="6">
        <v>8</v>
      </c>
      <c r="B12" s="3" t="s">
        <v>4</v>
      </c>
      <c r="C12" s="35" t="s">
        <v>165</v>
      </c>
      <c r="D12" s="33"/>
    </row>
    <row r="13" spans="1:4" s="2" customFormat="1" ht="14.4" x14ac:dyDescent="0.3">
      <c r="A13" s="6">
        <v>9</v>
      </c>
      <c r="B13" s="3" t="s">
        <v>90</v>
      </c>
      <c r="C13" s="76" t="s">
        <v>222</v>
      </c>
      <c r="D13" s="77"/>
    </row>
    <row r="14" spans="1:4" s="2" customFormat="1" ht="14.4" x14ac:dyDescent="0.3">
      <c r="A14" s="6">
        <v>10</v>
      </c>
      <c r="B14" s="3" t="s">
        <v>5</v>
      </c>
      <c r="C14" s="87" t="s">
        <v>67</v>
      </c>
      <c r="D14" s="88"/>
    </row>
    <row r="15" spans="1:4" s="2" customFormat="1" ht="14.4" x14ac:dyDescent="0.3">
      <c r="A15" s="6">
        <v>11</v>
      </c>
      <c r="B15" s="3" t="s">
        <v>91</v>
      </c>
      <c r="C15" s="32" t="s">
        <v>108</v>
      </c>
      <c r="D15" s="33"/>
    </row>
    <row r="16" spans="1:4" s="30" customFormat="1" ht="33.6" customHeight="1" x14ac:dyDescent="0.3">
      <c r="A16" s="24">
        <v>12</v>
      </c>
      <c r="B16" s="25" t="s">
        <v>6</v>
      </c>
      <c r="C16" s="64" t="s">
        <v>166</v>
      </c>
      <c r="D16" s="65"/>
    </row>
    <row r="17" spans="1:4" s="2" customFormat="1" ht="14.4" x14ac:dyDescent="0.3">
      <c r="A17" s="6">
        <v>13</v>
      </c>
      <c r="B17" s="3" t="s">
        <v>92</v>
      </c>
      <c r="C17" s="62" t="s">
        <v>206</v>
      </c>
      <c r="D17" s="63"/>
    </row>
    <row r="18" spans="1:4" s="2" customFormat="1" ht="14.4" x14ac:dyDescent="0.3">
      <c r="A18" s="6">
        <v>14</v>
      </c>
      <c r="B18" s="3" t="s">
        <v>93</v>
      </c>
      <c r="C18" s="74" t="s">
        <v>26</v>
      </c>
      <c r="D18" s="75"/>
    </row>
    <row r="19" spans="1:4" s="30" customFormat="1" ht="14.4" x14ac:dyDescent="0.3">
      <c r="A19" s="24">
        <v>15</v>
      </c>
      <c r="B19" s="25" t="s">
        <v>94</v>
      </c>
      <c r="C19" s="64" t="s">
        <v>257</v>
      </c>
      <c r="D19" s="65"/>
    </row>
    <row r="20" spans="1:4" s="2" customFormat="1" ht="14.4" x14ac:dyDescent="0.3">
      <c r="A20" s="6">
        <v>16</v>
      </c>
      <c r="B20" s="3" t="s">
        <v>95</v>
      </c>
      <c r="C20" s="68">
        <v>0</v>
      </c>
      <c r="D20" s="69"/>
    </row>
    <row r="21" spans="1:4" s="30" customFormat="1" ht="90.6" customHeight="1" x14ac:dyDescent="0.3">
      <c r="A21" s="24">
        <v>17</v>
      </c>
      <c r="B21" s="25" t="s">
        <v>7</v>
      </c>
      <c r="C21" s="64" t="s">
        <v>167</v>
      </c>
      <c r="D21" s="65"/>
    </row>
    <row r="22" spans="1:4" s="2" customFormat="1" ht="14.4" x14ac:dyDescent="0.3">
      <c r="A22" s="6">
        <v>18</v>
      </c>
      <c r="B22" s="3" t="s">
        <v>96</v>
      </c>
      <c r="C22" s="80">
        <v>13225395.6</v>
      </c>
      <c r="D22" s="81"/>
    </row>
    <row r="23" spans="1:4" s="2" customFormat="1" ht="14.4" x14ac:dyDescent="0.3">
      <c r="A23" s="6">
        <v>19</v>
      </c>
      <c r="B23" s="3" t="s">
        <v>97</v>
      </c>
      <c r="C23" s="80">
        <v>2962687.9</v>
      </c>
      <c r="D23" s="81"/>
    </row>
    <row r="24" spans="1:4" s="2" customFormat="1" ht="14.4" x14ac:dyDescent="0.3">
      <c r="A24" s="6">
        <v>20</v>
      </c>
      <c r="B24" s="3" t="s">
        <v>107</v>
      </c>
      <c r="C24" s="68">
        <v>0</v>
      </c>
      <c r="D24" s="69"/>
    </row>
    <row r="25" spans="1:4" s="2" customFormat="1" ht="14.4" x14ac:dyDescent="0.3">
      <c r="A25" s="6">
        <v>21</v>
      </c>
      <c r="B25" s="7" t="s">
        <v>8</v>
      </c>
      <c r="C25" s="66" t="s">
        <v>187</v>
      </c>
      <c r="D25" s="67"/>
    </row>
    <row r="26" spans="1:4" s="2" customFormat="1" ht="14.4" x14ac:dyDescent="0.3">
      <c r="A26" s="6">
        <v>22</v>
      </c>
      <c r="B26" s="3" t="s">
        <v>98</v>
      </c>
      <c r="C26" s="68">
        <f>32372719.76+3306348.9+3306348.9+3306348.9+3306348.9+3306348.9</f>
        <v>48904464.259999998</v>
      </c>
      <c r="D26" s="69"/>
    </row>
    <row r="27" spans="1:4" s="2" customFormat="1" ht="14.4" x14ac:dyDescent="0.3">
      <c r="A27" s="6">
        <v>23</v>
      </c>
      <c r="B27" s="3" t="s">
        <v>99</v>
      </c>
      <c r="C27" s="53"/>
      <c r="D27" s="57">
        <f>12769478.9+839042.65+741890.34</f>
        <v>14350411.890000001</v>
      </c>
    </row>
    <row r="28" spans="1:4" s="2" customFormat="1" ht="14.4" x14ac:dyDescent="0.3">
      <c r="A28" s="6">
        <v>24</v>
      </c>
      <c r="B28" s="3" t="s">
        <v>100</v>
      </c>
      <c r="C28" s="32"/>
      <c r="D28" s="33"/>
    </row>
    <row r="29" spans="1:4" s="2" customFormat="1" ht="15.6" customHeight="1" x14ac:dyDescent="0.25">
      <c r="A29" s="6">
        <v>25</v>
      </c>
      <c r="B29" s="3" t="s">
        <v>101</v>
      </c>
      <c r="C29" s="70">
        <v>91887000</v>
      </c>
      <c r="D29" s="71"/>
    </row>
    <row r="30" spans="1:4" s="2" customFormat="1" ht="14.4" x14ac:dyDescent="0.3">
      <c r="A30" s="6">
        <v>26</v>
      </c>
      <c r="B30" s="3" t="s">
        <v>106</v>
      </c>
      <c r="C30" s="32"/>
      <c r="D30" s="17">
        <v>0</v>
      </c>
    </row>
    <row r="31" spans="1:4" s="2" customFormat="1" ht="15.6" customHeight="1" x14ac:dyDescent="0.25">
      <c r="A31" s="6">
        <v>27</v>
      </c>
      <c r="B31" s="3" t="s">
        <v>102</v>
      </c>
      <c r="C31" s="72">
        <f>C29-C26</f>
        <v>42982535.740000002</v>
      </c>
      <c r="D31" s="73"/>
    </row>
    <row r="32" spans="1:4" s="2" customFormat="1" ht="14.4" x14ac:dyDescent="0.3">
      <c r="A32" s="6">
        <v>28</v>
      </c>
      <c r="B32" s="3" t="s">
        <v>103</v>
      </c>
      <c r="C32" s="32"/>
      <c r="D32" s="33"/>
    </row>
    <row r="33" spans="1:6" s="2" customFormat="1" ht="14.4" x14ac:dyDescent="0.3">
      <c r="A33" s="6">
        <v>29</v>
      </c>
      <c r="B33" s="3" t="s">
        <v>104</v>
      </c>
      <c r="C33" s="32"/>
      <c r="D33" s="33"/>
    </row>
    <row r="34" spans="1:6" s="2" customFormat="1" ht="15.6" customHeight="1" x14ac:dyDescent="0.3">
      <c r="A34" s="6">
        <v>30</v>
      </c>
      <c r="B34" s="3" t="s">
        <v>105</v>
      </c>
      <c r="C34" s="32" t="s">
        <v>21</v>
      </c>
      <c r="D34" s="5"/>
    </row>
    <row r="35" spans="1:6" s="2" customFormat="1" ht="14.4" x14ac:dyDescent="0.3">
      <c r="A35" s="6">
        <v>31</v>
      </c>
      <c r="B35" s="4" t="s">
        <v>40</v>
      </c>
      <c r="C35" s="32"/>
      <c r="D35" s="33"/>
    </row>
    <row r="36" spans="1:6" s="2" customFormat="1" ht="14.4" x14ac:dyDescent="0.3">
      <c r="A36" s="6">
        <v>32</v>
      </c>
      <c r="B36" s="4" t="s">
        <v>9</v>
      </c>
      <c r="C36" s="32"/>
      <c r="D36" s="33"/>
    </row>
    <row r="37" spans="1:6" s="2" customFormat="1" ht="31.8" customHeight="1" x14ac:dyDescent="0.3">
      <c r="A37" s="6">
        <v>33</v>
      </c>
      <c r="B37" s="4" t="s">
        <v>10</v>
      </c>
      <c r="C37" s="62" t="s">
        <v>168</v>
      </c>
      <c r="D37" s="63"/>
    </row>
    <row r="38" spans="1:6" s="2" customFormat="1" ht="78.599999999999994" customHeight="1" x14ac:dyDescent="0.3">
      <c r="A38" s="6"/>
      <c r="B38" s="4"/>
      <c r="C38" s="62" t="s">
        <v>147</v>
      </c>
      <c r="D38" s="63"/>
    </row>
    <row r="39" spans="1:6" s="40" customFormat="1" ht="62.4" customHeight="1" x14ac:dyDescent="0.3">
      <c r="A39" s="24">
        <v>34</v>
      </c>
      <c r="B39" s="39" t="s">
        <v>74</v>
      </c>
      <c r="C39" s="64" t="s">
        <v>134</v>
      </c>
      <c r="D39" s="65"/>
    </row>
    <row r="40" spans="1:6" x14ac:dyDescent="0.25">
      <c r="A40" s="18" t="s">
        <v>15</v>
      </c>
      <c r="E40" s="19"/>
      <c r="F40" s="19"/>
    </row>
    <row r="41" spans="1:6" x14ac:dyDescent="0.25">
      <c r="A41" s="19"/>
      <c r="B41" s="19" t="s">
        <v>235</v>
      </c>
      <c r="C41" s="19"/>
      <c r="D41" s="19"/>
      <c r="E41" s="19"/>
      <c r="F41" s="19"/>
    </row>
    <row r="42" spans="1:6" x14ac:dyDescent="0.25">
      <c r="B42" s="19" t="s">
        <v>46</v>
      </c>
      <c r="C42" s="19"/>
      <c r="D42" s="19"/>
      <c r="E42" s="19"/>
      <c r="F42" s="19"/>
    </row>
    <row r="43" spans="1:6" x14ac:dyDescent="0.25">
      <c r="B43" s="43"/>
      <c r="C43" s="19"/>
      <c r="D43" s="19"/>
      <c r="E43" s="19"/>
      <c r="F43" s="19"/>
    </row>
    <row r="44" spans="1:6" ht="15.6" x14ac:dyDescent="0.3">
      <c r="A44" s="20"/>
      <c r="B44" s="19"/>
      <c r="C44" s="22"/>
      <c r="D44" s="21"/>
    </row>
    <row r="46" spans="1:6" x14ac:dyDescent="0.25">
      <c r="B46" s="2" t="s">
        <v>12</v>
      </c>
    </row>
    <row r="47" spans="1:6" x14ac:dyDescent="0.25">
      <c r="B47" s="2"/>
    </row>
    <row r="48" spans="1:6" x14ac:dyDescent="0.25">
      <c r="B48" s="2"/>
    </row>
    <row r="49" spans="2:4" x14ac:dyDescent="0.25">
      <c r="B49" s="2"/>
    </row>
    <row r="50" spans="2:4" x14ac:dyDescent="0.25">
      <c r="B50" s="2"/>
    </row>
    <row r="51" spans="2:4" x14ac:dyDescent="0.25">
      <c r="B51" s="11" t="s">
        <v>13</v>
      </c>
    </row>
    <row r="52" spans="2:4" ht="15.6" x14ac:dyDescent="0.3">
      <c r="B52" s="10" t="s">
        <v>14</v>
      </c>
    </row>
    <row r="53" spans="2:4" x14ac:dyDescent="0.25">
      <c r="B53" s="2"/>
    </row>
    <row r="54" spans="2:4" s="2" customFormat="1" x14ac:dyDescent="0.25">
      <c r="D54" s="1"/>
    </row>
    <row r="55" spans="2:4" s="2" customFormat="1" x14ac:dyDescent="0.25">
      <c r="B55" s="9"/>
      <c r="D55" s="1"/>
    </row>
    <row r="56" spans="2:4" s="2" customFormat="1" x14ac:dyDescent="0.25">
      <c r="B56" s="9"/>
      <c r="D56" s="1"/>
    </row>
    <row r="57" spans="2:4" s="2" customFormat="1" x14ac:dyDescent="0.25">
      <c r="D57" s="1"/>
    </row>
    <row r="58" spans="2:4" s="2" customFormat="1" x14ac:dyDescent="0.25">
      <c r="D58" s="1"/>
    </row>
    <row r="59" spans="2:4" s="2" customFormat="1" x14ac:dyDescent="0.25">
      <c r="D59" s="1"/>
    </row>
  </sheetData>
  <mergeCells count="25">
    <mergeCell ref="C39:D39"/>
    <mergeCell ref="C20:D20"/>
    <mergeCell ref="C21:D21"/>
    <mergeCell ref="C22:D22"/>
    <mergeCell ref="C23:D23"/>
    <mergeCell ref="C25:D25"/>
    <mergeCell ref="C26:D26"/>
    <mergeCell ref="C24:D24"/>
    <mergeCell ref="C29:D29"/>
    <mergeCell ref="C31:D31"/>
    <mergeCell ref="C37:D37"/>
    <mergeCell ref="C38:D38"/>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0000" scale="79" orientation="portrait" r:id="rId1"/>
  <headerFooter>
    <oddHeader>&amp;RAnnex "A"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55"/>
  <sheetViews>
    <sheetView showGridLines="0" topLeftCell="A22" workbookViewId="0">
      <selection activeCell="C33" sqref="C33:D33"/>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2" t="s">
        <v>0</v>
      </c>
      <c r="B1" s="82"/>
      <c r="C1" s="82"/>
      <c r="D1" s="82"/>
    </row>
    <row r="2" spans="1:4" x14ac:dyDescent="0.25">
      <c r="A2" s="82" t="s">
        <v>79</v>
      </c>
      <c r="B2" s="82"/>
      <c r="C2" s="82"/>
      <c r="D2" s="82"/>
    </row>
    <row r="3" spans="1:4" x14ac:dyDescent="0.25">
      <c r="A3" s="82"/>
      <c r="B3" s="82"/>
      <c r="C3" s="82"/>
      <c r="D3" s="82"/>
    </row>
    <row r="6" spans="1:4" ht="27.6" x14ac:dyDescent="0.25">
      <c r="A6" s="29" t="s">
        <v>81</v>
      </c>
      <c r="B6" s="8" t="s">
        <v>1</v>
      </c>
      <c r="C6" s="83" t="s">
        <v>58</v>
      </c>
      <c r="D6" s="84"/>
    </row>
    <row r="7" spans="1:4" s="2" customFormat="1" ht="14.4" x14ac:dyDescent="0.3">
      <c r="A7" s="6">
        <v>1</v>
      </c>
      <c r="B7" s="3" t="s">
        <v>80</v>
      </c>
      <c r="C7" s="45" t="s">
        <v>83</v>
      </c>
      <c r="D7" s="46"/>
    </row>
    <row r="8" spans="1:4" s="2" customFormat="1" ht="14.4" x14ac:dyDescent="0.3">
      <c r="A8" s="6">
        <v>2</v>
      </c>
      <c r="B8" s="3" t="s">
        <v>84</v>
      </c>
      <c r="C8" s="58" t="s">
        <v>266</v>
      </c>
      <c r="D8" s="56"/>
    </row>
    <row r="9" spans="1:4" s="2" customFormat="1" ht="14.4" x14ac:dyDescent="0.3">
      <c r="A9" s="6">
        <v>3</v>
      </c>
      <c r="B9" s="3" t="s">
        <v>86</v>
      </c>
      <c r="C9" s="32" t="s">
        <v>87</v>
      </c>
      <c r="D9" s="33"/>
    </row>
    <row r="10" spans="1:4" s="2" customFormat="1" ht="14.4" x14ac:dyDescent="0.3">
      <c r="A10" s="6">
        <v>4</v>
      </c>
      <c r="B10" s="3" t="s">
        <v>88</v>
      </c>
      <c r="C10" s="32" t="s">
        <v>153</v>
      </c>
      <c r="D10" s="33"/>
    </row>
    <row r="11" spans="1:4" s="2" customFormat="1" ht="14.4" x14ac:dyDescent="0.3">
      <c r="A11" s="6">
        <v>5</v>
      </c>
      <c r="B11" s="3" t="s">
        <v>89</v>
      </c>
      <c r="C11" s="74" t="s">
        <v>154</v>
      </c>
      <c r="D11" s="75"/>
    </row>
    <row r="12" spans="1:4" s="2" customFormat="1" ht="14.4" x14ac:dyDescent="0.3">
      <c r="A12" s="6">
        <v>6</v>
      </c>
      <c r="B12" s="3" t="s">
        <v>2</v>
      </c>
      <c r="C12" s="74" t="s">
        <v>57</v>
      </c>
      <c r="D12" s="75"/>
    </row>
    <row r="13" spans="1:4" s="2" customFormat="1" ht="14.4" x14ac:dyDescent="0.3">
      <c r="A13" s="6">
        <v>7</v>
      </c>
      <c r="B13" s="3" t="s">
        <v>3</v>
      </c>
      <c r="C13" s="74" t="s">
        <v>56</v>
      </c>
      <c r="D13" s="75"/>
    </row>
    <row r="14" spans="1:4" s="2" customFormat="1" ht="14.4" x14ac:dyDescent="0.3">
      <c r="A14" s="6">
        <v>8</v>
      </c>
      <c r="B14" s="3" t="s">
        <v>4</v>
      </c>
      <c r="C14" s="35" t="s">
        <v>151</v>
      </c>
      <c r="D14" s="33"/>
    </row>
    <row r="15" spans="1:4" s="2" customFormat="1" ht="14.4" x14ac:dyDescent="0.3">
      <c r="A15" s="6">
        <v>9</v>
      </c>
      <c r="B15" s="3" t="s">
        <v>90</v>
      </c>
      <c r="C15" s="76" t="s">
        <v>221</v>
      </c>
      <c r="D15" s="77"/>
    </row>
    <row r="16" spans="1:4" s="2" customFormat="1" ht="14.4" x14ac:dyDescent="0.3">
      <c r="A16" s="6">
        <v>10</v>
      </c>
      <c r="B16" s="3" t="s">
        <v>5</v>
      </c>
      <c r="C16" s="87" t="s">
        <v>162</v>
      </c>
      <c r="D16" s="88"/>
    </row>
    <row r="17" spans="1:4" s="2" customFormat="1" ht="14.4" x14ac:dyDescent="0.3">
      <c r="A17" s="6">
        <v>11</v>
      </c>
      <c r="B17" s="3" t="s">
        <v>91</v>
      </c>
      <c r="C17" s="32" t="s">
        <v>108</v>
      </c>
      <c r="D17" s="33"/>
    </row>
    <row r="18" spans="1:4" s="30" customFormat="1" ht="44.4" customHeight="1" x14ac:dyDescent="0.3">
      <c r="A18" s="24">
        <v>12</v>
      </c>
      <c r="B18" s="25" t="s">
        <v>6</v>
      </c>
      <c r="C18" s="64" t="s">
        <v>163</v>
      </c>
      <c r="D18" s="65"/>
    </row>
    <row r="19" spans="1:4" s="2" customFormat="1" ht="58.2" customHeight="1" x14ac:dyDescent="0.3">
      <c r="A19" s="6">
        <v>13</v>
      </c>
      <c r="B19" s="3" t="s">
        <v>92</v>
      </c>
      <c r="C19" s="62" t="s">
        <v>207</v>
      </c>
      <c r="D19" s="63"/>
    </row>
    <row r="20" spans="1:4" s="2" customFormat="1" ht="14.4" x14ac:dyDescent="0.3">
      <c r="A20" s="6">
        <v>14</v>
      </c>
      <c r="B20" s="3" t="s">
        <v>93</v>
      </c>
      <c r="C20" s="74" t="s">
        <v>26</v>
      </c>
      <c r="D20" s="75"/>
    </row>
    <row r="21" spans="1:4" s="30" customFormat="1" ht="33.6" customHeight="1" x14ac:dyDescent="0.3">
      <c r="A21" s="24">
        <v>15</v>
      </c>
      <c r="B21" s="25" t="s">
        <v>94</v>
      </c>
      <c r="C21" s="64" t="s">
        <v>260</v>
      </c>
      <c r="D21" s="65"/>
    </row>
    <row r="22" spans="1:4" s="2" customFormat="1" ht="14.4" x14ac:dyDescent="0.3">
      <c r="A22" s="6">
        <v>16</v>
      </c>
      <c r="B22" s="3" t="s">
        <v>95</v>
      </c>
      <c r="C22" s="89">
        <v>0</v>
      </c>
      <c r="D22" s="90"/>
    </row>
    <row r="23" spans="1:4" s="30" customFormat="1" ht="90.6" customHeight="1" x14ac:dyDescent="0.3">
      <c r="A23" s="24">
        <v>17</v>
      </c>
      <c r="B23" s="25" t="s">
        <v>7</v>
      </c>
      <c r="C23" s="64" t="s">
        <v>164</v>
      </c>
      <c r="D23" s="65"/>
    </row>
    <row r="24" spans="1:4" s="2" customFormat="1" ht="14.4" x14ac:dyDescent="0.3">
      <c r="A24" s="6">
        <v>18</v>
      </c>
      <c r="B24" s="3" t="s">
        <v>96</v>
      </c>
      <c r="C24" s="80">
        <v>5278571.4400000004</v>
      </c>
      <c r="D24" s="81"/>
    </row>
    <row r="25" spans="1:4" s="2" customFormat="1" ht="14.4" x14ac:dyDescent="0.3">
      <c r="A25" s="6">
        <v>19</v>
      </c>
      <c r="B25" s="3" t="s">
        <v>97</v>
      </c>
      <c r="C25" s="80">
        <v>979735.39</v>
      </c>
      <c r="D25" s="81"/>
    </row>
    <row r="26" spans="1:4" s="2" customFormat="1" ht="14.4" x14ac:dyDescent="0.3">
      <c r="A26" s="6">
        <v>20</v>
      </c>
      <c r="B26" s="3" t="s">
        <v>107</v>
      </c>
      <c r="C26" s="32"/>
      <c r="D26" s="33"/>
    </row>
    <row r="27" spans="1:4" s="2" customFormat="1" ht="14.4" x14ac:dyDescent="0.3">
      <c r="A27" s="6">
        <v>21</v>
      </c>
      <c r="B27" s="7" t="s">
        <v>8</v>
      </c>
      <c r="C27" s="66" t="s">
        <v>165</v>
      </c>
      <c r="D27" s="67"/>
    </row>
    <row r="28" spans="1:4" s="2" customFormat="1" ht="14.4" x14ac:dyDescent="0.3">
      <c r="A28" s="6">
        <v>22</v>
      </c>
      <c r="B28" s="3" t="s">
        <v>98</v>
      </c>
      <c r="C28" s="68">
        <f>15835714.32+1319642.86+1319642.86+1319642.86+1319642.86+1319642.86</f>
        <v>22433928.619999997</v>
      </c>
      <c r="D28" s="69"/>
    </row>
    <row r="29" spans="1:4" s="2" customFormat="1" ht="14.4" x14ac:dyDescent="0.3">
      <c r="A29" s="6">
        <v>23</v>
      </c>
      <c r="B29" s="3" t="s">
        <v>99</v>
      </c>
      <c r="C29" s="68">
        <f>4905239.01+325321.97+380150.96+354807.57+333084.65+256625.34</f>
        <v>6555229.5</v>
      </c>
      <c r="D29" s="69"/>
    </row>
    <row r="30" spans="1:4" s="2" customFormat="1" ht="14.4" x14ac:dyDescent="0.3">
      <c r="A30" s="6">
        <v>24</v>
      </c>
      <c r="B30" s="3" t="s">
        <v>100</v>
      </c>
      <c r="C30" s="32"/>
      <c r="D30" s="33"/>
    </row>
    <row r="31" spans="1:4" s="2" customFormat="1" ht="15.6" customHeight="1" x14ac:dyDescent="0.25">
      <c r="A31" s="6">
        <v>25</v>
      </c>
      <c r="B31" s="3" t="s">
        <v>101</v>
      </c>
      <c r="C31" s="91">
        <v>36950000</v>
      </c>
      <c r="D31" s="92"/>
    </row>
    <row r="32" spans="1:4" s="2" customFormat="1" ht="14.4" x14ac:dyDescent="0.3">
      <c r="A32" s="6">
        <v>26</v>
      </c>
      <c r="B32" s="3" t="s">
        <v>106</v>
      </c>
      <c r="C32" s="32"/>
      <c r="D32" s="17">
        <v>0</v>
      </c>
    </row>
    <row r="33" spans="1:6" s="2" customFormat="1" ht="15.6" customHeight="1" x14ac:dyDescent="0.25">
      <c r="A33" s="6">
        <v>27</v>
      </c>
      <c r="B33" s="3" t="s">
        <v>102</v>
      </c>
      <c r="C33" s="72">
        <f>C31-C28</f>
        <v>14516071.380000003</v>
      </c>
      <c r="D33" s="73"/>
    </row>
    <row r="34" spans="1:6" s="2" customFormat="1" ht="14.4" x14ac:dyDescent="0.3">
      <c r="A34" s="6">
        <v>28</v>
      </c>
      <c r="B34" s="3" t="s">
        <v>103</v>
      </c>
      <c r="C34" s="32"/>
      <c r="D34" s="33"/>
    </row>
    <row r="35" spans="1:6" s="2" customFormat="1" ht="14.4" x14ac:dyDescent="0.3">
      <c r="A35" s="6">
        <v>29</v>
      </c>
      <c r="B35" s="3" t="s">
        <v>104</v>
      </c>
      <c r="C35" s="32"/>
      <c r="D35" s="33"/>
    </row>
    <row r="36" spans="1:6" s="2" customFormat="1" ht="15.6" customHeight="1" x14ac:dyDescent="0.3">
      <c r="A36" s="6">
        <v>30</v>
      </c>
      <c r="B36" s="3" t="s">
        <v>105</v>
      </c>
      <c r="C36" s="32" t="s">
        <v>21</v>
      </c>
      <c r="D36" s="5"/>
    </row>
    <row r="37" spans="1:6" s="2" customFormat="1" ht="14.4" x14ac:dyDescent="0.3">
      <c r="A37" s="6">
        <v>31</v>
      </c>
      <c r="B37" s="4" t="s">
        <v>40</v>
      </c>
      <c r="C37" s="32"/>
      <c r="D37" s="33"/>
    </row>
    <row r="38" spans="1:6" s="2" customFormat="1" ht="14.4" x14ac:dyDescent="0.3">
      <c r="A38" s="6">
        <v>32</v>
      </c>
      <c r="B38" s="4" t="s">
        <v>9</v>
      </c>
      <c r="C38" s="32"/>
      <c r="D38" s="33"/>
    </row>
    <row r="39" spans="1:6" s="2" customFormat="1" ht="31.8" customHeight="1" x14ac:dyDescent="0.3">
      <c r="A39" s="6">
        <v>33</v>
      </c>
      <c r="B39" s="4" t="s">
        <v>10</v>
      </c>
      <c r="C39" s="62" t="s">
        <v>168</v>
      </c>
      <c r="D39" s="63"/>
    </row>
    <row r="40" spans="1:6" s="2" customFormat="1" ht="78.599999999999994" customHeight="1" x14ac:dyDescent="0.3">
      <c r="A40" s="6"/>
      <c r="B40" s="4"/>
      <c r="C40" s="62" t="s">
        <v>147</v>
      </c>
      <c r="D40" s="63"/>
    </row>
    <row r="41" spans="1:6" s="40" customFormat="1" ht="62.4" customHeight="1" x14ac:dyDescent="0.3">
      <c r="A41" s="24">
        <v>34</v>
      </c>
      <c r="B41" s="39" t="s">
        <v>74</v>
      </c>
      <c r="C41" s="64" t="s">
        <v>134</v>
      </c>
      <c r="D41" s="65"/>
    </row>
    <row r="42" spans="1:6" x14ac:dyDescent="0.25">
      <c r="A42" s="18" t="s">
        <v>15</v>
      </c>
      <c r="E42" s="19"/>
      <c r="F42" s="19"/>
    </row>
    <row r="43" spans="1:6" x14ac:dyDescent="0.25">
      <c r="A43" s="19"/>
      <c r="B43" s="19" t="s">
        <v>235</v>
      </c>
      <c r="C43" s="19"/>
      <c r="D43" s="19"/>
      <c r="E43" s="19"/>
      <c r="F43" s="19"/>
    </row>
    <row r="44" spans="1:6" x14ac:dyDescent="0.25">
      <c r="B44" s="19" t="s">
        <v>46</v>
      </c>
      <c r="C44" s="19"/>
      <c r="D44" s="19"/>
      <c r="E44" s="19"/>
      <c r="F44" s="19"/>
    </row>
    <row r="45" spans="1:6" x14ac:dyDescent="0.25">
      <c r="B45" s="43"/>
      <c r="C45" s="19"/>
      <c r="D45" s="19"/>
      <c r="E45" s="19"/>
      <c r="F45" s="19"/>
    </row>
    <row r="46" spans="1:6" ht="15.6" x14ac:dyDescent="0.3">
      <c r="A46" s="20"/>
      <c r="B46" s="19"/>
      <c r="C46" s="22"/>
      <c r="D46" s="21"/>
    </row>
    <row r="48" spans="1:6" x14ac:dyDescent="0.25">
      <c r="B48" s="2" t="s">
        <v>12</v>
      </c>
    </row>
    <row r="49" spans="2:4" x14ac:dyDescent="0.25">
      <c r="B49" s="2"/>
    </row>
    <row r="50" spans="2:4" x14ac:dyDescent="0.25">
      <c r="B50" s="2"/>
    </row>
    <row r="51" spans="2:4" x14ac:dyDescent="0.25">
      <c r="B51" s="11" t="s">
        <v>13</v>
      </c>
    </row>
    <row r="52" spans="2:4" ht="15.6" x14ac:dyDescent="0.3">
      <c r="B52" s="10" t="s">
        <v>14</v>
      </c>
    </row>
    <row r="53" spans="2:4" s="2" customFormat="1" x14ac:dyDescent="0.25">
      <c r="D53" s="1"/>
    </row>
    <row r="54" spans="2:4" s="2" customFormat="1" x14ac:dyDescent="0.25">
      <c r="D54" s="1"/>
    </row>
    <row r="55" spans="2:4" s="2" customFormat="1" x14ac:dyDescent="0.25">
      <c r="D55" s="1"/>
    </row>
  </sheetData>
  <mergeCells count="25">
    <mergeCell ref="C41:D41"/>
    <mergeCell ref="C22:D22"/>
    <mergeCell ref="C23:D23"/>
    <mergeCell ref="C24:D24"/>
    <mergeCell ref="C25:D25"/>
    <mergeCell ref="C27:D27"/>
    <mergeCell ref="C28:D28"/>
    <mergeCell ref="C29:D29"/>
    <mergeCell ref="C31:D31"/>
    <mergeCell ref="C33:D33"/>
    <mergeCell ref="C39:D39"/>
    <mergeCell ref="C40:D40"/>
    <mergeCell ref="C21:D21"/>
    <mergeCell ref="A1:D1"/>
    <mergeCell ref="A2:D2"/>
    <mergeCell ref="A3:D3"/>
    <mergeCell ref="C6:D6"/>
    <mergeCell ref="C11:D11"/>
    <mergeCell ref="C12:D12"/>
    <mergeCell ref="C19:D19"/>
    <mergeCell ref="C13:D13"/>
    <mergeCell ref="C15:D15"/>
    <mergeCell ref="C16:D16"/>
    <mergeCell ref="C18:D18"/>
    <mergeCell ref="C20:D20"/>
  </mergeCells>
  <printOptions horizontalCentered="1"/>
  <pageMargins left="0.23622047244094491" right="0.23622047244094491" top="0.74803149606299213" bottom="0.74803149606299213" header="0.31496062992125984" footer="0.31496062992125984"/>
  <pageSetup paperSize="10000" scale="79" orientation="portrait" r:id="rId1"/>
  <headerFooter>
    <oddHeader>&amp;RAnnex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26</vt:i4>
      </vt:variant>
    </vt:vector>
  </HeadingPairs>
  <TitlesOfParts>
    <vt:vector size="52" baseType="lpstr">
      <vt:lpstr>TL32</vt:lpstr>
      <vt:lpstr>TL31</vt:lpstr>
      <vt:lpstr>TL29</vt:lpstr>
      <vt:lpstr>TL28</vt:lpstr>
      <vt:lpstr>TL27</vt:lpstr>
      <vt:lpstr>tl26</vt:lpstr>
      <vt:lpstr>tl25-</vt:lpstr>
      <vt:lpstr>tl24-</vt:lpstr>
      <vt:lpstr>tl23-</vt:lpstr>
      <vt:lpstr>tl22-</vt:lpstr>
      <vt:lpstr>tl21-</vt:lpstr>
      <vt:lpstr>tl20-</vt:lpstr>
      <vt:lpstr>tl19-</vt:lpstr>
      <vt:lpstr>tl18-</vt:lpstr>
      <vt:lpstr>tl16</vt:lpstr>
      <vt:lpstr>tl15</vt:lpstr>
      <vt:lpstr>tl14</vt:lpstr>
      <vt:lpstr>tl12</vt:lpstr>
      <vt:lpstr>tl11</vt:lpstr>
      <vt:lpstr>tl9</vt:lpstr>
      <vt:lpstr>tl8</vt:lpstr>
      <vt:lpstr>tl 7-1</vt:lpstr>
      <vt:lpstr>tl 6-1</vt:lpstr>
      <vt:lpstr>tl 5</vt:lpstr>
      <vt:lpstr>tl 3 and 4</vt:lpstr>
      <vt:lpstr>tl10-</vt:lpstr>
      <vt:lpstr>'tl 3 and 4'!Print_Area</vt:lpstr>
      <vt:lpstr>'tl 5'!Print_Area</vt:lpstr>
      <vt:lpstr>'tl 6-1'!Print_Area</vt:lpstr>
      <vt:lpstr>'tl 7-1'!Print_Area</vt:lpstr>
      <vt:lpstr>'tl10-'!Print_Area</vt:lpstr>
      <vt:lpstr>'tl11'!Print_Area</vt:lpstr>
      <vt:lpstr>'tl12'!Print_Area</vt:lpstr>
      <vt:lpstr>'tl14'!Print_Area</vt:lpstr>
      <vt:lpstr>'tl15'!Print_Area</vt:lpstr>
      <vt:lpstr>'tl16'!Print_Area</vt:lpstr>
      <vt:lpstr>'tl18-'!Print_Area</vt:lpstr>
      <vt:lpstr>'tl19-'!Print_Area</vt:lpstr>
      <vt:lpstr>'tl20-'!Print_Area</vt:lpstr>
      <vt:lpstr>'tl21-'!Print_Area</vt:lpstr>
      <vt:lpstr>'tl22-'!Print_Area</vt:lpstr>
      <vt:lpstr>'tl23-'!Print_Area</vt:lpstr>
      <vt:lpstr>'tl24-'!Print_Area</vt:lpstr>
      <vt:lpstr>'tl25-'!Print_Area</vt:lpstr>
      <vt:lpstr>'tl26'!Print_Area</vt:lpstr>
      <vt:lpstr>'TL27'!Print_Area</vt:lpstr>
      <vt:lpstr>'TL28'!Print_Area</vt:lpstr>
      <vt:lpstr>'TL29'!Print_Area</vt:lpstr>
      <vt:lpstr>'TL31'!Print_Area</vt:lpstr>
      <vt:lpstr>'TL32'!Print_Area</vt:lpstr>
      <vt:lpstr>'tl8'!Print_Area</vt:lpstr>
      <vt:lpstr>'tl9'!Print_Area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dc:creator>
  <cp:lastModifiedBy>Windows User</cp:lastModifiedBy>
  <cp:lastPrinted>2019-10-14T03:21:10Z</cp:lastPrinted>
  <dcterms:created xsi:type="dcterms:W3CDTF">2015-02-09T01:51:31Z</dcterms:created>
  <dcterms:modified xsi:type="dcterms:W3CDTF">2020-01-15T02:48:23Z</dcterms:modified>
</cp:coreProperties>
</file>