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840" yWindow="30" windowWidth="11220" windowHeight="12090"/>
  </bookViews>
  <sheets>
    <sheet name="Sheet1" sheetId="1" r:id="rId1"/>
  </sheets>
  <definedNames>
    <definedName name="_xlnm.Print_Area" localSheetId="0">Sheet1!$A$1:$U$131</definedName>
    <definedName name="_xlnm.Print_Titles" localSheetId="0">Sheet1!$1:$6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3" i="1" l="1"/>
  <c r="U122" i="1"/>
  <c r="S122" i="1"/>
  <c r="Q122" i="1"/>
  <c r="Q110" i="1"/>
  <c r="P110" i="1"/>
  <c r="H120" i="1"/>
  <c r="Q102" i="1"/>
  <c r="P102" i="1"/>
  <c r="P122" i="1" s="1"/>
  <c r="H123" i="1" s="1"/>
  <c r="H125" i="1" s="1"/>
  <c r="T122" i="1"/>
  <c r="R122" i="1"/>
  <c r="U120" i="1"/>
  <c r="T120" i="1"/>
  <c r="Q79" i="1"/>
  <c r="P79" i="1"/>
  <c r="Q68" i="1"/>
  <c r="P68" i="1"/>
  <c r="S53" i="1"/>
  <c r="R53" i="1"/>
  <c r="Q44" i="1"/>
  <c r="P44" i="1"/>
  <c r="Q39" i="1"/>
  <c r="P39" i="1"/>
  <c r="B143" i="1" l="1"/>
  <c r="C143" i="1"/>
  <c r="I102" i="1" l="1"/>
  <c r="L33" i="1" l="1"/>
  <c r="M33" i="1"/>
  <c r="E143" i="1" l="1"/>
  <c r="D143" i="1"/>
  <c r="G142" i="1"/>
  <c r="I115" i="1"/>
  <c r="H102" i="1"/>
  <c r="I117" i="1"/>
  <c r="I120" i="1" l="1"/>
  <c r="I110" i="1" l="1"/>
</calcChain>
</file>

<file path=xl/sharedStrings.xml><?xml version="1.0" encoding="utf-8"?>
<sst xmlns="http://schemas.openxmlformats.org/spreadsheetml/2006/main" count="450" uniqueCount="384">
  <si>
    <t>ANNUAL GENDER AND DEVELOPMENT (GAD) ACCOMPLISHMENT REPORT</t>
  </si>
  <si>
    <t>Province of Pangasinan</t>
  </si>
  <si>
    <t>Gender Mandate or 
Gender Issue</t>
  </si>
  <si>
    <t>Relevant Agency
MFO/PAP</t>
  </si>
  <si>
    <t>GAD Activity</t>
  </si>
  <si>
    <t>Performance Indicators and Targets</t>
  </si>
  <si>
    <t>Actual Results Outputs/ Outcomes</t>
  </si>
  <si>
    <t>Total Agency Approved Budget</t>
  </si>
  <si>
    <t>Actual Cost/ Expenditure</t>
  </si>
  <si>
    <t>Variance/ Remarks</t>
  </si>
  <si>
    <t>PROVINCIAL SOCIAL WELFARE AND DEVELOPMENT OFFICE</t>
  </si>
  <si>
    <t>Client focused</t>
  </si>
  <si>
    <t>1. Proximity of location/ distance of clients (men and women) to social welfare service provider.
2. Cultural Background</t>
  </si>
  <si>
    <t>2. Policy &amp; Program Plan Integration</t>
  </si>
  <si>
    <t>3. Training Development and Advocacy</t>
  </si>
  <si>
    <t>Sub-Total</t>
  </si>
  <si>
    <t>PROVINCIAL DISASTER RISK REDUCTION AND MANAGEMENT OFFICE</t>
  </si>
  <si>
    <t>MOOE</t>
  </si>
  <si>
    <t>Capital Outlay</t>
  </si>
  <si>
    <t>HUMAN RESOURCE MANAGEMENT AND DEVELOPMENT COUNCIL</t>
  </si>
  <si>
    <t>TOTAL</t>
  </si>
  <si>
    <t>PROVINCIAL HEALTH OFFICE</t>
  </si>
  <si>
    <t>Total</t>
  </si>
  <si>
    <t>PROVINCIAL POPULATION, COOPERATIVE, LIVELIHOOD  AND DEVELOPMENT OFFICE</t>
  </si>
  <si>
    <t>PROVINCIAL GOVERNOR'S OFFICE</t>
  </si>
  <si>
    <t>PROVINCIAL ENGINEERING OFFICE</t>
  </si>
  <si>
    <t>We hereby certify that we have reviewed the contents and hereby attest to the veracity and correctness of the data or information contained in this document.</t>
  </si>
  <si>
    <t>EVELYN C. DISMAYA,MSW</t>
  </si>
  <si>
    <t>SWO III</t>
  </si>
  <si>
    <t>GFPS-TWG</t>
  </si>
  <si>
    <t>Reviewed by:</t>
  </si>
  <si>
    <t>ANNABEL TERRADO ROQUE</t>
  </si>
  <si>
    <t>Prov'l Social Welfare &amp; Dev't Officer</t>
  </si>
  <si>
    <t>GFPS, Vice Chair</t>
  </si>
  <si>
    <t>Approved By:</t>
  </si>
  <si>
    <t>HON. RAMON V. GUICO III</t>
  </si>
  <si>
    <t>GOVERNOR</t>
  </si>
  <si>
    <t>GFPS, Executive Committee, Chair</t>
  </si>
  <si>
    <t>GRAND TOTAL</t>
  </si>
  <si>
    <t>Attributed Programs</t>
  </si>
  <si>
    <t>1. Construction, Rehabilitation/ Improvement of Roads and Bridges</t>
  </si>
  <si>
    <t>Maintenance of Roads and Bridges</t>
  </si>
  <si>
    <t>-Concreting/ Asphalting/ Blocktopping and Maintenance of Roads</t>
  </si>
  <si>
    <t>No. of Kms</t>
  </si>
  <si>
    <t>-Construction/Rehab./ Improvement of Bridges</t>
  </si>
  <si>
    <t>No. of L.M</t>
  </si>
  <si>
    <t>2. Construction/ Repair of Artesian Wells, Deepwells</t>
  </si>
  <si>
    <t>Water and Sanitation</t>
  </si>
  <si>
    <t>-Construction/Repair of Artesian Well, Deepwell</t>
  </si>
  <si>
    <t>Sub-total</t>
  </si>
  <si>
    <t>Organizational focused</t>
  </si>
  <si>
    <t>-</t>
  </si>
  <si>
    <t>Employee Health and wellness/ Gender Program for employees</t>
  </si>
  <si>
    <t>Inconsistency of program support and/or development priorities of local officials and partners</t>
  </si>
  <si>
    <t>Capacity building and technical assistance</t>
  </si>
  <si>
    <t>100% of LGUs have active population workers with sufficient funds for population management program/ 47 LGUs</t>
  </si>
  <si>
    <t>47 LGUs</t>
  </si>
  <si>
    <t>100% of LGU program partners provided with required technical assistance/ 48 C/MPOs</t>
  </si>
  <si>
    <t>48 C/MPOs</t>
  </si>
  <si>
    <t>High unmet need for family planning by couples and individuals in barangays</t>
  </si>
  <si>
    <t>High unmet need for modern family planning of couples and individuals in barangays</t>
  </si>
  <si>
    <t>Demand-generations and referral activities</t>
  </si>
  <si>
    <t>a. Conduct education activities on RP/ FP to target groups (couples, MWRAs, youth, male sector)</t>
  </si>
  <si>
    <t>100% of LGUs effectively implementing CBFPMIS and optimizing data for program activities/ 47 LGUs</t>
  </si>
  <si>
    <t>Support to family planning logistics of LGUs</t>
  </si>
  <si>
    <t>g. Procurement of family planning commodities and IEC materials for distribution to LGU partners</t>
  </si>
  <si>
    <t>100% of target LGUs provided with commodity support/ 47 LGUs</t>
  </si>
  <si>
    <t>Inadequate income opportunities by women in the barangays</t>
  </si>
  <si>
    <t>Limited opportunities for poor women and their families through their organized groups/ associations, cooperatives and micro-entrepreneurs to avail of livelihood skills development and credit assistance</t>
  </si>
  <si>
    <t>Cooperative and enterprise development</t>
  </si>
  <si>
    <t>100% of beneficiary groups provided with assistance to convert themselves to full-fledged cooperatives/ 5 associations</t>
  </si>
  <si>
    <t>Establishment of food processing facility</t>
  </si>
  <si>
    <t>100% operationalization of food processing facility/ 1 processing facility</t>
  </si>
  <si>
    <t>Prevalence of poverty among farmers/ fisherfolks and women groups</t>
  </si>
  <si>
    <t>To uplift the living condition of farmers, fisherfolks and womens group by sustaining their farming fishing operation and livelihood</t>
  </si>
  <si>
    <t>Livelihood assistance project to farmers, fishermen, fish producers and food processors</t>
  </si>
  <si>
    <t>Production/ dispersal of tilapia fingerlings</t>
  </si>
  <si>
    <t>Provision of hybrid yellow corn seeds</t>
  </si>
  <si>
    <t>Cause of the Gender Issue</t>
  </si>
  <si>
    <t>GAD Result Statement / GAD Objective</t>
  </si>
  <si>
    <t>Capacity Building Stakeholders/ LGUs</t>
  </si>
  <si>
    <t>To capacitate and provide access to livelihood opportunities to marginalized women and men through organized community groups</t>
  </si>
  <si>
    <t>Micro-enterprise development and management</t>
  </si>
  <si>
    <t>CHILD AND YOUTH WELFARE PROGRAM</t>
  </si>
  <si>
    <t>1. Limited access of marginalized children and day care workers to Social Protection programs and services due to the geographical area.</t>
  </si>
  <si>
    <t>1. Information Management System</t>
  </si>
  <si>
    <t>Training Development and Advocacy</t>
  </si>
  <si>
    <t>Prepare and Conduct training course and program orientation for ECCD Service Providers</t>
  </si>
  <si>
    <t>12 Municipalities conducted training and orientation</t>
  </si>
  <si>
    <t>To educate men and women adolescents on depression and mental health issues</t>
  </si>
  <si>
    <t>Information Education Campaign</t>
  </si>
  <si>
    <t>WOMEN WELFARE PROGRAM</t>
  </si>
  <si>
    <t>1. Limited access of marginalized women Social Protection programs and services</t>
  </si>
  <si>
    <t>To increase access of marginalized women to social welfare programs and services</t>
  </si>
  <si>
    <t>2.A. Program organizational support of the Provincial Inter-Agency Committee on VAWC and Anti-Human Trafficking</t>
  </si>
  <si>
    <t>4.A. Conduct of Provincial KALIPI Quarterly Meeting</t>
  </si>
  <si>
    <t>80 KALIPI/ MSWDOs/ PSWDO/ 4 meetings conducted</t>
  </si>
  <si>
    <t>6 women focal persons attended</t>
  </si>
  <si>
    <t>50 solo parents provided with financial assistance</t>
  </si>
  <si>
    <t>SPECIAL PROJECTS: CRISIS INTERVENTION CENTER</t>
  </si>
  <si>
    <t>1. Training Development and Advocacy</t>
  </si>
  <si>
    <t>Barangay Captain, PNP-WCPD, C/MSWDO and VAWC Desk Officcer (220 participants)</t>
  </si>
  <si>
    <t>1.B. Skills Enhancement on Updates on Social Welfare and Development Programs and Services for Social Workers and Program Handlers</t>
  </si>
  <si>
    <t>80 pax attended/ participated</t>
  </si>
  <si>
    <t>1.C. Symposium/ Forum/ Updates on RA 9208 or Anti-Trafficking Against Person in celebration of National Anti-Trafficking Day, every December of the year</t>
  </si>
  <si>
    <t>To establish a Pangasinan Bahay Pag-asa taht we fully provide case management of CICL and prepare them for successful adjustment in their family after discharge</t>
  </si>
  <si>
    <t>2. Establishment of Bahay Pag-asa for CICL</t>
  </si>
  <si>
    <t>Construction of the Bahay Pag-asa for Children in Conflict with the Law (CICL)</t>
  </si>
  <si>
    <t xml:space="preserve">1 CICL Building </t>
  </si>
  <si>
    <t>No youth facility to cater Children in Conflict with Law (CICL)</t>
  </si>
  <si>
    <t>Poverty/limited resources</t>
  </si>
  <si>
    <t>To sustain/provide access to education; to help poor deserving Pangasinan students, women, PWDs and cultural minorities.</t>
  </si>
  <si>
    <t>No. Of college scholarship grants</t>
  </si>
  <si>
    <t>Lack of awareness on community involvement</t>
  </si>
  <si>
    <t>To develop children to become independent to handle the difficulty of life</t>
  </si>
  <si>
    <t>Pupils/ Students participated actively in scouting activities</t>
  </si>
  <si>
    <t>No. of students participated</t>
  </si>
  <si>
    <r>
      <t xml:space="preserve">MCW Sec.16
Equal Access and elimination of Discrimination in Education, Scholarships and Training 
(indigent women, PWDs and cultural minorities)
</t>
    </r>
    <r>
      <rPr>
        <b/>
        <sz val="9"/>
        <color theme="1"/>
        <rFont val="Calibri"/>
        <family val="2"/>
        <scheme val="minor"/>
      </rPr>
      <t>(Scholarship Fund - 3919)</t>
    </r>
  </si>
  <si>
    <r>
      <t xml:space="preserve">Limited opportunity for children ages 10-18 to participate in life skills development activities
</t>
    </r>
    <r>
      <rPr>
        <b/>
        <sz val="9"/>
        <color theme="1"/>
        <rFont val="Calibri"/>
        <family val="2"/>
        <scheme val="minor"/>
      </rPr>
      <t xml:space="preserve">
(Scouting Activites &amp; Prov'l Blood Network Prog 3392)</t>
    </r>
  </si>
  <si>
    <t>Scholarship Program</t>
  </si>
  <si>
    <t>Scouting Program</t>
  </si>
  <si>
    <t>Low living condition of indigent women, children, PWDs, elderly &amp; youth</t>
  </si>
  <si>
    <t>Proximity of location/ distance</t>
  </si>
  <si>
    <t>Financial Assistance Program</t>
  </si>
  <si>
    <t>Provision of Financial Assistance
-medical
-burial
-daily subsistence
-hospitalization</t>
  </si>
  <si>
    <t>no. of indigent/ marginalized sectors served</t>
  </si>
  <si>
    <t>Provision of Fishery paraphernalia</t>
  </si>
  <si>
    <t>Conduct Child Development Workers Meeting</t>
  </si>
  <si>
    <t>No. of CDW participated</t>
  </si>
  <si>
    <t>110 pax</t>
  </si>
  <si>
    <t>Conduct and facilitate Provincial Council for the Protection of Children Meeting</t>
  </si>
  <si>
    <t>40 pax</t>
  </si>
  <si>
    <t>80 preschoolers and parents attended</t>
  </si>
  <si>
    <t>80 pax</t>
  </si>
  <si>
    <t>Limited access of marginalized and grassroots sector to Social Protection programs and services due to geographical area</t>
  </si>
  <si>
    <t>Emergency Assistance Program 
1. Social Case Management</t>
  </si>
  <si>
    <t>No. of clients/ marginalized sector assisted</t>
  </si>
  <si>
    <t>B. Emergency Shelter Assistance (ESA)</t>
  </si>
  <si>
    <t>No. of clients provided ESA</t>
  </si>
  <si>
    <r>
      <t xml:space="preserve">There is 
</t>
    </r>
    <r>
      <rPr>
        <b/>
        <sz val="7"/>
        <color theme="1"/>
        <rFont val="Calibri"/>
        <family val="2"/>
        <scheme val="minor"/>
      </rPr>
      <t xml:space="preserve">Php 38,343,988.10 </t>
    </r>
    <r>
      <rPr>
        <sz val="7"/>
        <color theme="1"/>
        <rFont val="Calibri"/>
        <family val="2"/>
        <scheme val="minor"/>
      </rPr>
      <t xml:space="preserve">balance or unutilized fund for the said attributed pograms.
There was 
</t>
    </r>
    <r>
      <rPr>
        <b/>
        <sz val="7"/>
        <color theme="1"/>
        <rFont val="Calibri"/>
        <family val="2"/>
        <scheme val="minor"/>
      </rPr>
      <t>Php 60,000,000.00</t>
    </r>
    <r>
      <rPr>
        <sz val="7"/>
        <color theme="1"/>
        <rFont val="Calibri"/>
        <family val="2"/>
        <scheme val="minor"/>
      </rPr>
      <t xml:space="preserve"> used for payment for supplies and deicery of solar street lights to various Municipalities and Barangays within the Province of Pangasinan
</t>
    </r>
    <r>
      <rPr>
        <b/>
        <sz val="7"/>
        <color theme="1"/>
        <rFont val="Calibri"/>
        <family val="2"/>
        <scheme val="minor"/>
      </rPr>
      <t xml:space="preserve">Php 38,000,000.00 </t>
    </r>
    <r>
      <rPr>
        <sz val="7"/>
        <color theme="1"/>
        <rFont val="Calibri"/>
        <family val="2"/>
        <scheme val="minor"/>
      </rPr>
      <t xml:space="preserve">withdrawn amount from fund (AAB) and transferred/ deposited to Trust Fund Account.
</t>
    </r>
    <r>
      <rPr>
        <b/>
        <sz val="7"/>
        <color theme="1"/>
        <rFont val="Calibri"/>
        <family val="2"/>
        <scheme val="minor"/>
      </rPr>
      <t xml:space="preserve">
Php 48,343.00 </t>
    </r>
    <r>
      <rPr>
        <sz val="7"/>
        <color theme="1"/>
        <rFont val="Calibri"/>
        <family val="2"/>
        <scheme val="minor"/>
      </rPr>
      <t xml:space="preserve">expenditure for pipe culvert for drainage at Eco Park Project (not a road project network) </t>
    </r>
  </si>
  <si>
    <r>
      <t xml:space="preserve">304,503,872.00
less     </t>
    </r>
    <r>
      <rPr>
        <u/>
        <sz val="9"/>
        <color theme="1"/>
        <rFont val="Calibri"/>
        <family val="2"/>
        <scheme val="minor"/>
      </rPr>
      <t>98,048,343.00</t>
    </r>
    <r>
      <rPr>
        <sz val="9"/>
        <color theme="1"/>
        <rFont val="Calibri"/>
        <family val="2"/>
        <scheme val="minor"/>
      </rPr>
      <t xml:space="preserve">
206,455,529.00</t>
    </r>
  </si>
  <si>
    <t>no. of units</t>
  </si>
  <si>
    <r>
      <t xml:space="preserve">Provincial Scholarship Program (PSP)
for the following:
High Competitive College students; National Commission on Indigenous People (NCIP); Federation of Pangasinan Muslim Association (FPMA); Sports and the Arts program
</t>
    </r>
    <r>
      <rPr>
        <u/>
        <sz val="8"/>
        <color theme="1"/>
        <rFont val="Calibri"/>
        <family val="2"/>
        <scheme val="minor"/>
      </rPr>
      <t>= 859</t>
    </r>
    <r>
      <rPr>
        <sz val="8"/>
        <color theme="1"/>
        <rFont val="Calibri"/>
        <family val="2"/>
        <scheme val="minor"/>
      </rPr>
      <t xml:space="preserve">
Pangasinan State University (PSU)
</t>
    </r>
    <r>
      <rPr>
        <u/>
        <sz val="8"/>
        <color theme="1"/>
        <rFont val="Calibri"/>
        <family val="2"/>
        <scheme val="minor"/>
      </rPr>
      <t>=1,776</t>
    </r>
    <r>
      <rPr>
        <sz val="8"/>
        <color theme="1"/>
        <rFont val="Calibri"/>
        <family val="2"/>
        <scheme val="minor"/>
      </rPr>
      <t xml:space="preserve">
</t>
    </r>
    <r>
      <rPr>
        <u val="double"/>
        <sz val="8"/>
        <color theme="1"/>
        <rFont val="Calibri"/>
        <family val="2"/>
        <scheme val="minor"/>
      </rPr>
      <t xml:space="preserve">
2,635 scholarship grantees</t>
    </r>
  </si>
  <si>
    <t>Budget allocation utilized primarily for staff's traveling expenses</t>
  </si>
  <si>
    <t>100% of promotional activities conducted/ 3 activities</t>
  </si>
  <si>
    <t>c. Special promotional/ campaign activities during Popdev Week, Women's Month and other information, education communication (IEC) activities</t>
  </si>
  <si>
    <t>100% of target groups provided with RP/ FP information / 10 demand-generation activities</t>
  </si>
  <si>
    <t>10 LGU-based Usapan Series</t>
  </si>
  <si>
    <t>b. Assist LGU PMC teams comply with PMOC implementation requirements as set forth in JMC No, 1 issued by DILG, DOH and DSWD.</t>
  </si>
  <si>
    <t>100% o LGUs effectively implementing PMOC program /  2 PMOC capacity development activities</t>
  </si>
  <si>
    <t>2 batches of PMOC training</t>
  </si>
  <si>
    <t>42 outreach services conducted in 27 LGUs</t>
  </si>
  <si>
    <t>d. Conduct of Responsible Parenthood/ Family Planning Outreach services</t>
  </si>
  <si>
    <t>100% of target couples and women of reproductive age provided with RP/FP information and services sexuality information / 1 RPFP service caravans</t>
  </si>
  <si>
    <t>Adolescent Health and Youth Development</t>
  </si>
  <si>
    <t>e. Conduct education and information activities on adolescent health and development to in-school and out-of-school youth</t>
  </si>
  <si>
    <t>100% of target youth provided with AHYD information/ 5 youth symposia</t>
  </si>
  <si>
    <t>Advocacy activity with Provincial Federation fell through</t>
  </si>
  <si>
    <t>a. Facilitate livelihood assistance to qualified beneficiary groups</t>
  </si>
  <si>
    <t>No loaning program in CY 2023</t>
  </si>
  <si>
    <t>a. Assist associations comply with training and regulatory requirements for conversion to cooperatives</t>
  </si>
  <si>
    <t>b. Provide institutional and organizational capacity development assistance to cooperatives</t>
  </si>
  <si>
    <t>100% of target cooperatives provided with technical and training assistance/ 8 Groups</t>
  </si>
  <si>
    <t>Total expenditure include expenses for Provincial Culminating Program of National Cooperative Month</t>
  </si>
  <si>
    <t>c. Conduct skills training activities for MSMEs and other community-based organization</t>
  </si>
  <si>
    <t>d. Promotion of cooperative and enterprise development to young people</t>
  </si>
  <si>
    <t>100% of target youth groups probvided with training/ technical assistance/ 14 youth groups</t>
  </si>
  <si>
    <t>16 batches of orientation</t>
  </si>
  <si>
    <t>100% of target groups provided with training/ technical assistance/ 5 groups</t>
  </si>
  <si>
    <t>81 cooperatives assisted</t>
  </si>
  <si>
    <t>Expenditures represent payment of traveling</t>
  </si>
  <si>
    <t>a. Construction of facility and procurement of equipment, fixtures and furnitures</t>
  </si>
  <si>
    <t>No activities proposed/ approved under this project for CY 2023</t>
  </si>
  <si>
    <t>Program Management Support</t>
  </si>
  <si>
    <t xml:space="preserve"> 100% of target participants provided with relevant capacity development assistance/ 2 cqapacity development activities</t>
  </si>
  <si>
    <t>2 batches of staff capacity development</t>
  </si>
  <si>
    <t>Lack of training in First Aid-Basic Life Support and other DDRM related capacities/ skills</t>
  </si>
  <si>
    <t>To teach women and youth with necessary skills in order for them to be equipped with the necessary skills for First Aid-Basic Life Support and other DRRM related capacities</t>
  </si>
  <si>
    <t>Conduct of training in First Aid - Basic Life Support and other DRRM trainings and orientations to marginalized women and youth
a. Ligtas at Maagap na Pamayanan (LAMP)
b. Production and Distribution of DRRM - GAD IEC materials
c. Other training/Activities related to the GAD Mandate</t>
  </si>
  <si>
    <t>150 marginalized women and youth  (including community leaders)</t>
  </si>
  <si>
    <t>250,000 pieces of tilapia fingerling produced</t>
  </si>
  <si>
    <t>857,200 pieces tilapia fingerling produced</t>
  </si>
  <si>
    <t>200,000 volume of tilapia fingerling dispersed
20 fisherfolks benefitted</t>
  </si>
  <si>
    <t>664,410 tilapia fingerlings dispersed
32 fisherfolks benefitted</t>
  </si>
  <si>
    <t>130 bags yellow corn seeds distributed
130 corn farmers benefiited</t>
  </si>
  <si>
    <t>200 bags yellow corn seeds distributed
200 corn farmers benefitted</t>
  </si>
  <si>
    <t>PR# 0064, 5171</t>
  </si>
  <si>
    <t>PR# 5931, 5930</t>
  </si>
  <si>
    <t>PR# 6155, 3000, 0062</t>
  </si>
  <si>
    <t>Provision of palay seeds</t>
  </si>
  <si>
    <t>PR# 3613
Payment of farm supplies used for Provincial Corporate Farming for WS</t>
  </si>
  <si>
    <r>
      <t xml:space="preserve">palay seeds (DS)
DA - 49,368 bags hybrid
PhilRice - 58,478 bags inbreed
</t>
    </r>
    <r>
      <rPr>
        <b/>
        <sz val="9"/>
        <color theme="1"/>
        <rFont val="Calibri"/>
        <family val="2"/>
        <scheme val="minor"/>
      </rPr>
      <t>107,846</t>
    </r>
    <r>
      <rPr>
        <sz val="9"/>
        <color theme="1"/>
        <rFont val="Calibri"/>
        <family val="2"/>
        <scheme val="minor"/>
      </rPr>
      <t xml:space="preserve"> rice farmers served</t>
    </r>
  </si>
  <si>
    <t>PR# 3586
Payment for agricultural supplies used for WS</t>
  </si>
  <si>
    <t>Distribution of fruit tree seedlings.</t>
  </si>
  <si>
    <t>6,220 fruit tree seedlings distributed
124 groups/ associations served</t>
  </si>
  <si>
    <t>89,353 fruit tree seedlings distributed
340 groups/ associations served</t>
  </si>
  <si>
    <t>PR# 6912, 0491, 4050, 5308</t>
  </si>
  <si>
    <t>PROVINCIAL AGRICULTURE OFFICE</t>
  </si>
  <si>
    <t>January - December 2023</t>
  </si>
  <si>
    <t>There is Php 178,863.20 balanc or unutilized fund for the said attributed programs.</t>
  </si>
  <si>
    <t>350 women and youth (including community leaders)
September 28, 2023, Sitio Mapita, Brgy. Laoag, Aguilar, Pang.
(Total Participants: 100)
October 20, 2023, San Aurelio National high School, Balungao, Pang.
Total Participants: 250)</t>
  </si>
  <si>
    <t>200 sets of paraphernalia distributed
10 fisherfolk association benefitted</t>
  </si>
  <si>
    <t>200 sets of paraphernalia distributed
48 fisherfolk association benefitted</t>
  </si>
  <si>
    <r>
      <t xml:space="preserve">palay seeds (WS)
DA - 125,786 bags hybrid
PhilRice - 116, 720 bags inbred
</t>
    </r>
    <r>
      <rPr>
        <b/>
        <u/>
        <sz val="9"/>
        <color theme="1"/>
        <rFont val="Calibri"/>
        <family val="2"/>
        <scheme val="minor"/>
      </rPr>
      <t>242,506</t>
    </r>
    <r>
      <rPr>
        <sz val="9"/>
        <color theme="1"/>
        <rFont val="Calibri"/>
        <family val="2"/>
        <scheme val="minor"/>
      </rPr>
      <t xml:space="preserve"> rice farmers served</t>
    </r>
  </si>
  <si>
    <t xml:space="preserve">Incidence of maternal death  (2022=11 deaths)   </t>
  </si>
  <si>
    <t>Incidence of reported maternal death that are not in the case definition of WHOs definition of maternal death.</t>
  </si>
  <si>
    <t>To improve maternal health outcomes by decreasing maternal deaths and complication of pregnancy</t>
  </si>
  <si>
    <t xml:space="preserve">Maternal Health Program </t>
  </si>
  <si>
    <t>Conduct of maternal death audit through Provincial Review Team Meeting(PRT)</t>
  </si>
  <si>
    <t>2 PRT meeting( semi-annual)</t>
  </si>
  <si>
    <t>June 30,2023 at 2nd flr. Palaris Conference Rm., 5 out or 7 reported maternal death  were identified as direct cause of death</t>
  </si>
  <si>
    <t>52,000.00 (4th qtr. target not done due to conflict of schedule of the panelist and participants and depleted GAD budget)</t>
  </si>
  <si>
    <t>Conduct of maternal death review</t>
  </si>
  <si>
    <t>2 MNMR (semi-annual)</t>
  </si>
  <si>
    <t xml:space="preserve">September 28, 2023 at El Jardin Catering and Restaurant, Lingayen, Pangasinan, clinical case presentation of the maternal death from Binmaley were presented and plenary discussion was done together with the OB/POGS doctors and PRT Team members </t>
  </si>
  <si>
    <t>44,000.00 4th qtr. target not done due to conflict of schedule of the panelist and participants and depleted GAD budget)</t>
  </si>
  <si>
    <t>Health Education and Promotion Program</t>
  </si>
  <si>
    <t>Conduct 4 Buntis Tsek-up Day activity</t>
  </si>
  <si>
    <t>30-50 high-risk pregnant women provided services/activity</t>
  </si>
  <si>
    <t>217,000.00
PR # 1283, 4841, 4854</t>
  </si>
  <si>
    <t>Conduct of Mother's Class Session</t>
  </si>
  <si>
    <t>4 Buntis Tsek-Up Day activity conducted with a total of 200 high-risk pregnant mothers received free lectures and services.
1. Dasol 6/8/2023
2. Bolinao 6/20/2023
3. San Manuel 9/28/2023
4. Sta. Barbara 10/19/2023</t>
  </si>
  <si>
    <t>4 Mother's Class session</t>
  </si>
  <si>
    <t xml:space="preserve">4 mothers class activity with a total of 82 Women of Reproductive Age(WRA), pregnant and non-pregnant received free lectures and services: 
1. Lingayen 10/13/2023 2. Urbiztondo 11/17/2023  3. Labrador 11/24/2023 4. Aguilar 12/8/2023 </t>
  </si>
  <si>
    <t>Incidence of teenage pregnancy ABR 2022 =12.86% (15-19 y/o)</t>
  </si>
  <si>
    <t>Lack of awareness among teenagers on the risk of teenage pregnancy</t>
  </si>
  <si>
    <t>Increase awareness of highschool students and out-of-school youth on the  risk of teenage pregnancy and importance of understanding sexuality and reproductive health.</t>
  </si>
  <si>
    <t>Adolescent Health Program</t>
  </si>
  <si>
    <t>Conduct of Fertility Orientation</t>
  </si>
  <si>
    <t>Highschool students (100 pax/quarter)</t>
  </si>
  <si>
    <t>A total of 404 high school students from Grade 7-12 received free lectures on sexuality and reproductive health  
1. Balungao National High School 5/16/2023
2. Bautista nAtional High School 5/19/2023
3. Agno National High School 10/11/2023
4. Mangatarem National High School 10/24/2023</t>
  </si>
  <si>
    <t>92,420.00
PR # 1283, 5029</t>
  </si>
  <si>
    <t>Formulate and implement a communication plan and advocacy activities on the Act and Rules and Regulations and relevant gender issues/concerns (RA 9710)</t>
  </si>
  <si>
    <t>Lack of awareness  on the gender-based violence and all forms of sexual abuse that entails the abolition of unequal structures and practices that perpetuate discrimination and inequality</t>
  </si>
  <si>
    <t>Intensify the role of the Health Education and Promotion Officer in Planning health activities that will further improve the knowledge of women and children</t>
  </si>
  <si>
    <t>Conduct of consultative meeting with the different partner/ stakeholders</t>
  </si>
  <si>
    <t>4 Consultative Meetings</t>
  </si>
  <si>
    <t>2 Consultative Meetings done with a total of 87 HEPO Focal persons attended the meeting
1. Sept 19, 2023
2. Nov. 21, 2023</t>
  </si>
  <si>
    <t>The budget was charge to PHO MOOE Fund</t>
  </si>
  <si>
    <t>Provincial Council for the Protection of Children                                                                                                                                                                                                                   P.D # 603</t>
  </si>
  <si>
    <t xml:space="preserve">Introduce and discuss health awareness early in childhood </t>
  </si>
  <si>
    <t>Conduct of Operation Healthy Chikiting</t>
  </si>
  <si>
    <t>60 Daycare Center Children</t>
  </si>
  <si>
    <t>2 Operation Healthy Chikiting  activity  
1. Wonderland 1 CDC Nov. 11, 2023
2. Namolan 1 CDC Dec, 1, 2023</t>
  </si>
  <si>
    <t>12,000.00
PR # 4848, 4851</t>
  </si>
  <si>
    <t xml:space="preserve">RA 11166 "Philippine HIV and AIDS Policy Act" </t>
  </si>
  <si>
    <t>Lack of public awareness and education to promote understanding and acceptance of gender diversity.</t>
  </si>
  <si>
    <t>Orient students to become SOGIE- sensitive</t>
  </si>
  <si>
    <t>STI/HIV Aids Control Program</t>
  </si>
  <si>
    <t>Conduct of My Identity, My Responsibility: Discussion on Sexual Orientation, Gender Identification and Gender Expression (SOGIE)</t>
  </si>
  <si>
    <t>In-school youth</t>
  </si>
  <si>
    <t>404 high school students (Integrated in the conduct of Fertility Orientation)</t>
  </si>
  <si>
    <t>Increasing number of depression and other mental health issues on men and women in the community</t>
  </si>
  <si>
    <t xml:space="preserve">Lack of mental health awareness in the community
</t>
  </si>
  <si>
    <t>To decrease the number of suicide cases in the province by 10% by the end of 2023</t>
  </si>
  <si>
    <t>Mental Health Program</t>
  </si>
  <si>
    <t>Conduct of Mental Health Awareness Campaign</t>
  </si>
  <si>
    <t>6 awareness campaign</t>
  </si>
  <si>
    <t xml:space="preserve"> Conducted 19 awareness campaign  </t>
  </si>
  <si>
    <t xml:space="preserve">Increasing number of HIV/AIDS among adolescents                         
</t>
  </si>
  <si>
    <t xml:space="preserve">Low awareness on the prevention of HIV and AIDS Adolescents engage in high risk behavoirs
</t>
  </si>
  <si>
    <t>To increase awareness of adolescents to HIV and AIDS and identify risky behaviors to prevent HIV infections. r of STI/HIV/AIDS cases among adolescents</t>
  </si>
  <si>
    <t>STI/ HIV/ AIDS Control Program</t>
  </si>
  <si>
    <t>STI/HIV and AIDS Program</t>
  </si>
  <si>
    <t xml:space="preserve"> 12 awareness campaign on STI/ HIV /AIDS
</t>
  </si>
  <si>
    <t xml:space="preserve">9 Awareness Campaign </t>
  </si>
  <si>
    <t>(The 9 awareness campaign conducted was pure invitation from LGUs)</t>
  </si>
  <si>
    <t>Prepared by:</t>
  </si>
  <si>
    <t>b. Capacity-building of program partners</t>
  </si>
  <si>
    <t>3 activities conducted</t>
  </si>
  <si>
    <t>Outreach activities funded by LGUs</t>
  </si>
  <si>
    <t>20 groups converted to cooperatives</t>
  </si>
  <si>
    <t>PSWDO</t>
  </si>
  <si>
    <t>PDRRMO</t>
  </si>
  <si>
    <t>HRMDO</t>
  </si>
  <si>
    <t>PHO</t>
  </si>
  <si>
    <t>PAGO</t>
  </si>
  <si>
    <t>PPCLDO</t>
  </si>
  <si>
    <t>PGO</t>
  </si>
  <si>
    <t>PEO</t>
  </si>
  <si>
    <t>Approved Budget</t>
  </si>
  <si>
    <t>Actual Accomplishment</t>
  </si>
  <si>
    <t>9,000.00
PR # 4824,4842</t>
  </si>
  <si>
    <t>Limited capacity and inadequate resources of local partners in the implementation of population management program</t>
  </si>
  <si>
    <t>To strengthen capacities of LGU partners to implement sustainable and effective local population management program</t>
  </si>
  <si>
    <t>a. Conduct advocacy dialogue with LGU officials for local funding and support for population management program at the city and municipal levels</t>
  </si>
  <si>
    <t>To educate couples in the barangays on responsible parenthood and family planning</t>
  </si>
  <si>
    <t>c. Strengthen the implementation of Community-Based Family Planning  Management Information System at the LGU level</t>
  </si>
  <si>
    <t>52 batches of youth symposia</t>
  </si>
  <si>
    <t>Cost of conduct of youth symposia partially defrayed by LGUs</t>
  </si>
  <si>
    <t>f. Conduct advocacy activities for Adolescent Health and Development Program in partnership with Sangguniang Kabataan (SK)</t>
  </si>
  <si>
    <t>100% of target SK Federation oriented on AHD program / 1 advocacy activity with Provincial SK Federation</t>
  </si>
  <si>
    <t>100% of qualified beneficiaries provided with livelihood assistance / 5 groups</t>
  </si>
  <si>
    <t>Cooperatives and/or Local Cooperative Development Office bore part of the expenses</t>
  </si>
  <si>
    <t>182 cooperatives assisted</t>
  </si>
  <si>
    <t>100% of target beneficiaries provided with skills training/ 5 associations, 3 MSMEs</t>
  </si>
  <si>
    <t>Proposal for activity was not approved</t>
  </si>
  <si>
    <t>e. Provide technical assistance in organizational and financial management, and compliance to regulatory and documentary requirements of cooperatives/ MSMEs</t>
  </si>
  <si>
    <t>a. Conduct capacity development activities for staff and program partners</t>
  </si>
  <si>
    <t>Provision of College Scholarship Grants to Poor but deserving Pangasinan students, women, PWDs and cultural minorities.</t>
  </si>
  <si>
    <t>250,000.00
(not implemented by the PGO, Allocated Budget was used by PHO for the Mobile Blood Donation Program as per Registry of Appropriations Allotment and Obligations)</t>
  </si>
  <si>
    <t>To reduce the poverty and vulnerability of the marginalized women, children, PWDs, elderly, youth through the provision of livelihood and employment opportunities, protecting against hazards and sudden loss of income and improving people's capacity to manage risks.</t>
  </si>
  <si>
    <t>-56 indigent/ marginalized clients received medical and hospitalization assistance
-37 indigent/ marginalized clients received burial assistance
-7,057 indigent/ marginalized clients received daily subsistence (walk-in cients)
Christmas Fellowship
BSPO - 2,034
BSPO - 11,563
BNS - 1,548
CDW - 1,708
Total: 24,003</t>
  </si>
  <si>
    <t>Provision of financial assistance
A. Aid to Individual  in Crisis Situation (ICS)
a.1. Regular Assistance (PCIC)</t>
  </si>
  <si>
    <t>251 clients</t>
  </si>
  <si>
    <t>71 clients</t>
  </si>
  <si>
    <t>5 clients</t>
  </si>
  <si>
    <t>13 pax attended</t>
  </si>
  <si>
    <t>No. of pax attended</t>
  </si>
  <si>
    <t>50 pax</t>
  </si>
  <si>
    <t>48 pax</t>
  </si>
  <si>
    <t>4 PCPC Meeting</t>
  </si>
  <si>
    <t>Conduct and facilitate Provincial Children's Month Celebration</t>
  </si>
  <si>
    <t>Conduct Orientation and Semniar on Child Protection Program</t>
  </si>
  <si>
    <t>1. Region 1 Pag-Asa Youth Association of the Philippines Mental Health Training cum Team Building</t>
  </si>
  <si>
    <t>2. Conduct of Advocacy Campaign on Child Related Laws</t>
  </si>
  <si>
    <t>500 pax attended</t>
  </si>
  <si>
    <t>1.A. Information awareness on GAD, Solo Parents, MOVE, Trafficking thru trainings and Distribution of IEC materials</t>
  </si>
  <si>
    <t>Funded By LGUs</t>
  </si>
  <si>
    <t>3 meetings
1 organized and active council</t>
  </si>
  <si>
    <t>3 meetings conducted
(Joint PCPC and PIACAT-VAWC Meeting)</t>
  </si>
  <si>
    <t>3 meetings
25 GFPS officers / members</t>
  </si>
  <si>
    <t xml:space="preserve">3 meetings conducted
</t>
  </si>
  <si>
    <t>3. GAD updates for GAD Focal Point System</t>
  </si>
  <si>
    <t>Funded by LGU</t>
  </si>
  <si>
    <t>40 pax attended</t>
  </si>
  <si>
    <t xml:space="preserve">1 meeting conducted
</t>
  </si>
  <si>
    <t>2 women focal persons attended</t>
  </si>
  <si>
    <t>4.B. Womens Month Celebration: Provincial Women's Convention</t>
  </si>
  <si>
    <t>4.C. Joint KALIPI and Solo Parents Observation Tour/ Exchange Program for Innovative/ Best Practice on Women Projects to other women groups</t>
  </si>
  <si>
    <t>46 clients</t>
  </si>
  <si>
    <t>Provided by LGUs, PCW and DSWD)</t>
  </si>
  <si>
    <t>No. of IEC materials distributed</t>
  </si>
  <si>
    <t>Excessed fund from PCPC Fund</t>
  </si>
  <si>
    <t>355 pax attended</t>
  </si>
  <si>
    <t>2. B. Emergency meeting for LGU's Women Focal persons and LCAT-VAWC-PIMTF Functionality Assessment</t>
  </si>
  <si>
    <t>4. Program Management and Support Services</t>
  </si>
  <si>
    <t>1 meeting conducted</t>
  </si>
  <si>
    <t>1.A. Provincial Summit on PIACAT-VAWC Stakeholders (18-day Campaign to End VAW,November)</t>
  </si>
  <si>
    <t>Activity was not conducted due to equally important activity attended</t>
  </si>
  <si>
    <t>1 symposium conducted</t>
  </si>
  <si>
    <t>c/o Feeding Fund</t>
  </si>
  <si>
    <t>To reduce the poverty and vulnerability of the marginalized women, children, PWDs, elderly, youth through the provision of social assistance</t>
  </si>
  <si>
    <t>Provision of Assistance to Individuals in Crisis Situation</t>
  </si>
  <si>
    <t>No. of clients provided with FA</t>
  </si>
  <si>
    <t>239 clients provided with financial assistance</t>
  </si>
  <si>
    <t>PSWDO Fund</t>
  </si>
  <si>
    <t>Sec.27-b
That state shall institute policies and programs that seek to reduce poverty and vulnerability to risks and enhance the social status and rights of the marginalized women by promoting and protecting livelihood and employment, protecting against hazards and sudden loss of income and improving people's capacity to manage risks.
Sec. 10 Women Affected by Disasters, Calamities and other Crisis Siuations - Higher number of owmne affected by disasters, calamities and other crisis situations.</t>
  </si>
  <si>
    <t>1. Proximity of location/ distance of clients (men and women) to social welfare service provider.
2. Cultural Background</t>
  </si>
  <si>
    <t>Approved</t>
  </si>
  <si>
    <t xml:space="preserve">Actual </t>
  </si>
  <si>
    <t>System</t>
  </si>
  <si>
    <t>Lack of knowledge on policies and behavioral indicators regarding sexual harassment in the workplace</t>
  </si>
  <si>
    <t>To inrease awareness of employees regarding policies on sexual harassment</t>
  </si>
  <si>
    <t>Learning and Development Program</t>
  </si>
  <si>
    <t>Forum on RA 11313 or Safe Space Act - Anti-sexual Harassment</t>
  </si>
  <si>
    <t>300 employees</t>
  </si>
  <si>
    <t>Lack of awareness in identifying potential health risks leading to serious health issues.</t>
  </si>
  <si>
    <t>To increase awareness of employees in identfying and prevetning potential health threats/risks.</t>
  </si>
  <si>
    <t>Conduct of Medical and Physical Checkup with Laboratory, Papsmear, Mammogram, ECG, Xray services for female employees within 30-50 years old.</t>
  </si>
  <si>
    <t>300 female employees provided with medical and physical checkup,  Laboratory, Papsmear, Mammogram, ECG, Xray services for female employees</t>
  </si>
  <si>
    <t>Lack of knowledge and access to information on proper nutrition</t>
  </si>
  <si>
    <t>To improve health condition through proper health education</t>
  </si>
  <si>
    <t>Conduct Health Forum on proper diet and nutrition</t>
  </si>
  <si>
    <t>200 employees attended</t>
  </si>
  <si>
    <t>Lack of knowledge in women's reproductive health and well-being.</t>
  </si>
  <si>
    <t>To promote women's health, preventing disease, providing information to essential services and empowering women to make informed decisions about their reproductive lives</t>
  </si>
  <si>
    <t>Conduct lecture on women's reproductive health care.</t>
  </si>
  <si>
    <t>300 employees attended</t>
  </si>
  <si>
    <t>No. of employees attended</t>
  </si>
  <si>
    <t>No. of  female employees provided with medical and physical checkup,  Laboratory, Papsmear, Mammogram, ECG, Xray services for female employees</t>
  </si>
  <si>
    <r>
      <t xml:space="preserve">Grand total: </t>
    </r>
    <r>
      <rPr>
        <b/>
        <sz val="9"/>
        <color theme="1"/>
        <rFont val="Calibri"/>
        <family val="2"/>
        <scheme val="minor"/>
      </rPr>
      <t>P21,000.00</t>
    </r>
    <r>
      <rPr>
        <sz val="9"/>
        <color theme="1"/>
        <rFont val="Calibri"/>
        <family val="2"/>
        <scheme val="minor"/>
      </rPr>
      <t xml:space="preserve"> (15,000 (PR # 1861)   6,000.00 honorarium for the 3 POGS/Panelist @ 2,000.00 each)</t>
    </r>
  </si>
  <si>
    <r>
      <t xml:space="preserve">Grand total: </t>
    </r>
    <r>
      <rPr>
        <b/>
        <sz val="9"/>
        <color theme="1"/>
        <rFont val="Calibri"/>
        <family val="2"/>
        <scheme val="minor"/>
      </rPr>
      <t xml:space="preserve">P49,000.00 </t>
    </r>
    <r>
      <rPr>
        <sz val="9"/>
        <color theme="1"/>
        <rFont val="Calibri"/>
        <family val="2"/>
        <scheme val="minor"/>
      </rPr>
      <t>(PR # 1893 worth 30,000.00) plus additional payment for the excess food 10,000.00 (PR # 8013), and 9,000.00 honorarium for the panelist)</t>
    </r>
  </si>
  <si>
    <t>PR # 6908</t>
  </si>
  <si>
    <t>52,50 palay seeds distributed (from DA and PhilRice)
52,550 rice farmers served</t>
  </si>
  <si>
    <t>Date: February 28 ,2024</t>
  </si>
  <si>
    <t>To sustain/provide access to social protection; to help poor deserving Pangasinan students, women, PWDs and cultural minorities.</t>
  </si>
  <si>
    <t>a.2. Petty Cash</t>
  </si>
  <si>
    <t>To increase access of marginalized children and day care workers for delivery of social welfare programs and services</t>
  </si>
  <si>
    <t>2. High incidence of depression and other mental health issue on men and women adolescents</t>
  </si>
  <si>
    <t>4.D. Skills Enhancement Training on GAD related programs for GAD/Women Focal Persons GFPS</t>
  </si>
  <si>
    <t>4.E Financial assistance for Solo Parents and thier children for education and medical assistance</t>
  </si>
  <si>
    <t>4.F Hosting of RGADC-1 Quarterly Meeting</t>
  </si>
  <si>
    <t>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</si>
</sst>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21" x14ac:knownFonts="1">
    <font>
      <sz val="11"/>
      <color theme="1"/>
      <name val="Calibri"/>
      <family val="2"/>
      <scheme val="minor"/>
    </font>
    <font>
      <sz val="11"/>
      <color theme="1"/>
      <name val="Arial Black"/>
      <family val="2"/>
    </font>
    <font>
      <sz val="9"/>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b/>
      <i/>
      <sz val="9"/>
      <color theme="1"/>
      <name val="Calibri"/>
      <family val="2"/>
      <scheme val="minor"/>
    </font>
    <font>
      <sz val="10"/>
      <color theme="1"/>
      <name val="Calibri"/>
      <family val="2"/>
      <scheme val="minor"/>
    </font>
    <font>
      <b/>
      <i/>
      <sz val="8"/>
      <color theme="1"/>
      <name val="Calibri"/>
      <family val="2"/>
      <scheme val="minor"/>
    </font>
    <font>
      <sz val="8"/>
      <color theme="1"/>
      <name val="Calibri"/>
      <family val="2"/>
      <scheme val="minor"/>
    </font>
    <font>
      <sz val="8.5"/>
      <color theme="1"/>
      <name val="Calibri"/>
      <family val="2"/>
      <scheme val="minor"/>
    </font>
    <font>
      <u/>
      <sz val="8"/>
      <color theme="1"/>
      <name val="Calibri"/>
      <family val="2"/>
      <scheme val="minor"/>
    </font>
    <font>
      <u val="double"/>
      <sz val="8"/>
      <color theme="1"/>
      <name val="Calibri"/>
      <family val="2"/>
      <scheme val="minor"/>
    </font>
    <font>
      <sz val="7"/>
      <color theme="1"/>
      <name val="Calibri"/>
      <family val="2"/>
      <scheme val="minor"/>
    </font>
    <font>
      <b/>
      <sz val="7"/>
      <color theme="1"/>
      <name val="Calibri"/>
      <family val="2"/>
      <scheme val="minor"/>
    </font>
    <font>
      <u/>
      <sz val="9"/>
      <color theme="1"/>
      <name val="Calibri"/>
      <family val="2"/>
      <scheme val="minor"/>
    </font>
    <font>
      <b/>
      <u/>
      <sz val="9"/>
      <color theme="1"/>
      <name val="Calibri"/>
      <family val="2"/>
      <scheme val="minor"/>
    </font>
    <font>
      <b/>
      <sz val="12"/>
      <color theme="1"/>
      <name val="Calibri"/>
      <family val="2"/>
      <scheme val="minor"/>
    </font>
    <font>
      <sz val="7.5"/>
      <color theme="1"/>
      <name val="Calibri"/>
      <family val="2"/>
      <scheme val="minor"/>
    </font>
    <font>
      <b/>
      <sz val="14"/>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75">
    <xf numFmtId="0" fontId="0" fillId="0" borderId="0" xfId="0"/>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horizontal="left" vertical="top"/>
    </xf>
    <xf numFmtId="0" fontId="2" fillId="0" borderId="1" xfId="0" applyFont="1" applyBorder="1" applyAlignment="1">
      <alignment vertical="top"/>
    </xf>
    <xf numFmtId="0" fontId="2" fillId="0" borderId="0" xfId="0" applyFont="1" applyAlignment="1">
      <alignment vertical="top"/>
    </xf>
    <xf numFmtId="4" fontId="2" fillId="0" borderId="1" xfId="0" applyNumberFormat="1" applyFont="1" applyBorder="1" applyAlignment="1">
      <alignment vertical="top" wrapText="1"/>
    </xf>
    <xf numFmtId="0" fontId="2" fillId="0" borderId="1" xfId="0" applyFont="1" applyBorder="1"/>
    <xf numFmtId="0" fontId="0" fillId="0" borderId="1" xfId="0" applyBorder="1"/>
    <xf numFmtId="0" fontId="2" fillId="3" borderId="1" xfId="0" applyFont="1" applyFill="1" applyBorder="1" applyAlignment="1">
      <alignment vertical="top"/>
    </xf>
    <xf numFmtId="0" fontId="0" fillId="3" borderId="0" xfId="0" applyFill="1"/>
    <xf numFmtId="0" fontId="4" fillId="3" borderId="1" xfId="0" applyFont="1" applyFill="1" applyBorder="1" applyAlignment="1">
      <alignment vertical="top"/>
    </xf>
    <xf numFmtId="0" fontId="4" fillId="0" borderId="1" xfId="0" applyFont="1" applyBorder="1"/>
    <xf numFmtId="0" fontId="2" fillId="0" borderId="0" xfId="0" applyFont="1"/>
    <xf numFmtId="0" fontId="2" fillId="3" borderId="0" xfId="0" applyFont="1" applyFill="1"/>
    <xf numFmtId="0" fontId="4" fillId="0" borderId="7" xfId="0" applyFont="1" applyBorder="1"/>
    <xf numFmtId="0" fontId="2" fillId="0" borderId="7" xfId="0" applyFont="1" applyBorder="1"/>
    <xf numFmtId="0" fontId="4" fillId="0" borderId="1" xfId="0" applyFont="1" applyBorder="1" applyAlignment="1">
      <alignment vertical="center"/>
    </xf>
    <xf numFmtId="0" fontId="4" fillId="0" borderId="7" xfId="0" applyFont="1" applyBorder="1" applyAlignment="1">
      <alignment vertical="center"/>
    </xf>
    <xf numFmtId="0" fontId="7" fillId="0" borderId="0" xfId="0" applyFont="1"/>
    <xf numFmtId="0" fontId="3" fillId="0" borderId="0" xfId="0" applyFont="1"/>
    <xf numFmtId="0" fontId="2" fillId="2" borderId="1" xfId="0" applyFont="1" applyFill="1" applyBorder="1"/>
    <xf numFmtId="0" fontId="0" fillId="2" borderId="0" xfId="0" applyFill="1"/>
    <xf numFmtId="0" fontId="3" fillId="2" borderId="1" xfId="0" applyFont="1" applyFill="1" applyBorder="1"/>
    <xf numFmtId="0" fontId="8" fillId="0" borderId="1" xfId="0" applyFont="1" applyBorder="1" applyAlignment="1">
      <alignment vertical="center"/>
    </xf>
    <xf numFmtId="0" fontId="4" fillId="0" borderId="1" xfId="0" applyFont="1" applyBorder="1" applyAlignment="1">
      <alignment vertical="top"/>
    </xf>
    <xf numFmtId="49" fontId="2" fillId="0" borderId="1" xfId="0" applyNumberFormat="1" applyFont="1" applyBorder="1" applyAlignment="1">
      <alignment vertical="top" wrapText="1"/>
    </xf>
    <xf numFmtId="4" fontId="2" fillId="0" borderId="1" xfId="0" applyNumberFormat="1" applyFont="1" applyBorder="1" applyAlignment="1">
      <alignment vertical="top"/>
    </xf>
    <xf numFmtId="0" fontId="4" fillId="0" borderId="7" xfId="0" applyFont="1" applyBorder="1" applyAlignment="1">
      <alignment vertical="top"/>
    </xf>
    <xf numFmtId="49" fontId="2" fillId="0" borderId="7" xfId="0" applyNumberFormat="1" applyFont="1" applyBorder="1" applyAlignment="1">
      <alignment vertical="top" wrapText="1"/>
    </xf>
    <xf numFmtId="0" fontId="2" fillId="0" borderId="7" xfId="0" applyFont="1" applyBorder="1" applyAlignment="1">
      <alignment vertical="top"/>
    </xf>
    <xf numFmtId="4" fontId="4" fillId="0" borderId="7" xfId="0" applyNumberFormat="1" applyFont="1" applyBorder="1" applyAlignment="1">
      <alignment vertical="top"/>
    </xf>
    <xf numFmtId="0" fontId="2" fillId="0" borderId="7" xfId="0" applyFont="1" applyBorder="1" applyAlignment="1">
      <alignment vertical="top" wrapText="1"/>
    </xf>
    <xf numFmtId="4" fontId="2" fillId="0" borderId="7" xfId="0" applyNumberFormat="1" applyFont="1" applyBorder="1" applyAlignment="1">
      <alignment horizontal="right" vertical="top" wrapText="1"/>
    </xf>
    <xf numFmtId="4" fontId="4" fillId="0" borderId="7" xfId="0" applyNumberFormat="1" applyFont="1" applyBorder="1" applyAlignment="1">
      <alignment horizontal="right" vertical="top" wrapText="1"/>
    </xf>
    <xf numFmtId="4" fontId="4" fillId="3" borderId="1" xfId="0" applyNumberFormat="1" applyFont="1" applyFill="1" applyBorder="1" applyAlignment="1">
      <alignment vertical="top"/>
    </xf>
    <xf numFmtId="0" fontId="8" fillId="0" borderId="1" xfId="0" applyFont="1" applyBorder="1"/>
    <xf numFmtId="0" fontId="2" fillId="0" borderId="1" xfId="0" applyFont="1" applyBorder="1" applyAlignment="1">
      <alignment horizontal="right" vertical="top"/>
    </xf>
    <xf numFmtId="164" fontId="2" fillId="0" borderId="1" xfId="1" applyFont="1" applyBorder="1" applyAlignment="1">
      <alignment vertical="top"/>
    </xf>
    <xf numFmtId="0" fontId="2" fillId="0" borderId="0" xfId="0" applyFont="1" applyAlignment="1">
      <alignment vertical="top" wrapText="1"/>
    </xf>
    <xf numFmtId="0" fontId="0" fillId="0" borderId="0" xfId="0" applyAlignment="1">
      <alignment vertical="top" wrapText="1"/>
    </xf>
    <xf numFmtId="164" fontId="2" fillId="0" borderId="1" xfId="1" applyFont="1" applyBorder="1" applyAlignment="1">
      <alignment vertical="top" wrapText="1"/>
    </xf>
    <xf numFmtId="0" fontId="2" fillId="0" borderId="1" xfId="0" applyFont="1" applyBorder="1" applyAlignment="1">
      <alignment horizontal="right" vertical="top" wrapText="1"/>
    </xf>
    <xf numFmtId="4" fontId="2" fillId="0" borderId="1" xfId="0" applyNumberFormat="1" applyFont="1" applyBorder="1" applyAlignment="1">
      <alignment horizontal="right" vertical="top" wrapText="1"/>
    </xf>
    <xf numFmtId="0" fontId="2" fillId="0" borderId="7" xfId="0" applyFont="1" applyBorder="1" applyAlignment="1">
      <alignment horizontal="right" vertical="top" wrapText="1"/>
    </xf>
    <xf numFmtId="164" fontId="4" fillId="3" borderId="1" xfId="1" applyFont="1" applyFill="1" applyBorder="1" applyAlignment="1">
      <alignment vertical="top"/>
    </xf>
    <xf numFmtId="164" fontId="2" fillId="0" borderId="1" xfId="1" applyFont="1" applyFill="1" applyBorder="1" applyAlignment="1">
      <alignment vertical="top" wrapText="1"/>
    </xf>
    <xf numFmtId="164" fontId="2" fillId="0" borderId="7" xfId="1" applyFont="1" applyFill="1" applyBorder="1" applyAlignment="1">
      <alignment vertical="top" wrapText="1"/>
    </xf>
    <xf numFmtId="0" fontId="2" fillId="4" borderId="1" xfId="0" applyFont="1" applyFill="1" applyBorder="1" applyAlignment="1">
      <alignment horizontal="left" vertical="top" wrapText="1"/>
    </xf>
    <xf numFmtId="0" fontId="0" fillId="4" borderId="0" xfId="0" applyFill="1" applyAlignment="1">
      <alignment vertical="top"/>
    </xf>
    <xf numFmtId="0" fontId="2" fillId="4" borderId="1" xfId="0" applyFont="1" applyFill="1" applyBorder="1" applyAlignment="1">
      <alignment vertical="top" wrapText="1"/>
    </xf>
    <xf numFmtId="4" fontId="2" fillId="4" borderId="1" xfId="0" applyNumberFormat="1" applyFont="1" applyFill="1" applyBorder="1" applyAlignment="1">
      <alignment horizontal="right" vertical="top" wrapText="1"/>
    </xf>
    <xf numFmtId="0" fontId="4" fillId="0" borderId="0" xfId="0" applyFont="1" applyAlignment="1">
      <alignment vertical="top"/>
    </xf>
    <xf numFmtId="0" fontId="0" fillId="0" borderId="1" xfId="0" applyBorder="1" applyAlignment="1">
      <alignment vertical="top" wrapText="1"/>
    </xf>
    <xf numFmtId="0" fontId="9" fillId="0" borderId="1" xfId="0" applyFont="1" applyBorder="1" applyAlignment="1">
      <alignment vertical="top" wrapText="1"/>
    </xf>
    <xf numFmtId="4" fontId="9" fillId="0" borderId="1" xfId="0" applyNumberFormat="1" applyFont="1" applyBorder="1" applyAlignment="1">
      <alignment horizontal="left" vertical="top" wrapText="1"/>
    </xf>
    <xf numFmtId="164" fontId="9" fillId="0" borderId="1" xfId="1" applyFont="1" applyFill="1" applyBorder="1" applyAlignment="1">
      <alignment vertical="top" wrapText="1"/>
    </xf>
    <xf numFmtId="4" fontId="9" fillId="0" borderId="1" xfId="0" applyNumberFormat="1" applyFont="1" applyBorder="1" applyAlignment="1">
      <alignment vertical="top" wrapText="1"/>
    </xf>
    <xf numFmtId="164" fontId="9" fillId="0" borderId="7" xfId="1" applyFont="1" applyFill="1" applyBorder="1" applyAlignment="1">
      <alignment vertical="top" wrapText="1"/>
    </xf>
    <xf numFmtId="0" fontId="10" fillId="0" borderId="1" xfId="0" applyFont="1" applyBorder="1" applyAlignment="1">
      <alignment vertical="top" wrapText="1"/>
    </xf>
    <xf numFmtId="164" fontId="2" fillId="0" borderId="1" xfId="1" applyFont="1" applyBorder="1" applyAlignment="1">
      <alignment horizontal="right" vertical="top" wrapText="1"/>
    </xf>
    <xf numFmtId="0" fontId="2" fillId="0" borderId="11" xfId="0" applyFont="1" applyBorder="1" applyAlignment="1">
      <alignment horizontal="center" vertical="center"/>
    </xf>
    <xf numFmtId="0" fontId="0" fillId="0" borderId="11" xfId="0" applyBorder="1"/>
    <xf numFmtId="164" fontId="4" fillId="3" borderId="1" xfId="0" applyNumberFormat="1" applyFont="1" applyFill="1" applyBorder="1" applyAlignment="1">
      <alignment vertical="top"/>
    </xf>
    <xf numFmtId="164" fontId="7" fillId="0" borderId="0" xfId="1" applyFont="1"/>
    <xf numFmtId="164" fontId="3" fillId="2" borderId="1" xfId="1" applyFont="1" applyFill="1" applyBorder="1" applyAlignment="1">
      <alignment horizontal="right"/>
    </xf>
    <xf numFmtId="164" fontId="2" fillId="0" borderId="1" xfId="1" applyFont="1" applyFill="1" applyBorder="1" applyAlignment="1">
      <alignment horizontal="right" vertical="top" wrapText="1"/>
    </xf>
    <xf numFmtId="164" fontId="2" fillId="0" borderId="7" xfId="1" applyFont="1" applyFill="1" applyBorder="1" applyAlignment="1">
      <alignment vertical="top"/>
    </xf>
    <xf numFmtId="164" fontId="2" fillId="0" borderId="1" xfId="1" applyFont="1" applyFill="1" applyBorder="1" applyAlignment="1">
      <alignment vertical="top"/>
    </xf>
    <xf numFmtId="164" fontId="2" fillId="0" borderId="7" xfId="1" applyFont="1" applyFill="1" applyBorder="1" applyAlignment="1">
      <alignment horizontal="right" vertical="top" wrapText="1"/>
    </xf>
    <xf numFmtId="4" fontId="2" fillId="0" borderId="1" xfId="0" applyNumberFormat="1" applyFont="1" applyBorder="1"/>
    <xf numFmtId="164" fontId="2" fillId="4" borderId="1" xfId="1" applyFont="1" applyFill="1" applyBorder="1" applyAlignment="1">
      <alignment horizontal="left" vertical="top"/>
    </xf>
    <xf numFmtId="164" fontId="2" fillId="0" borderId="7" xfId="1" applyFont="1" applyBorder="1" applyAlignment="1">
      <alignment vertical="top" wrapText="1"/>
    </xf>
    <xf numFmtId="164" fontId="2" fillId="0" borderId="1" xfId="0" applyNumberFormat="1" applyFont="1" applyBorder="1"/>
    <xf numFmtId="164" fontId="9" fillId="0" borderId="1" xfId="1" applyFont="1" applyBorder="1" applyAlignment="1">
      <alignment horizontal="right" vertical="top" wrapText="1"/>
    </xf>
    <xf numFmtId="4" fontId="2" fillId="0" borderId="7" xfId="0" applyNumberFormat="1" applyFont="1" applyBorder="1" applyAlignment="1">
      <alignment vertical="top" wrapText="1"/>
    </xf>
    <xf numFmtId="0" fontId="0" fillId="0" borderId="0" xfId="0" applyAlignment="1">
      <alignment horizontal="right" vertical="center"/>
    </xf>
    <xf numFmtId="0" fontId="17" fillId="0" borderId="1" xfId="0" applyFont="1" applyBorder="1"/>
    <xf numFmtId="164" fontId="17" fillId="0" borderId="1" xfId="1" applyFont="1" applyBorder="1"/>
    <xf numFmtId="164" fontId="17" fillId="0" borderId="1" xfId="0" applyNumberFormat="1" applyFont="1" applyBorder="1"/>
    <xf numFmtId="0" fontId="18" fillId="0" borderId="1" xfId="0" quotePrefix="1"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horizontal="right" vertical="top"/>
    </xf>
    <xf numFmtId="164" fontId="2" fillId="0" borderId="5" xfId="1" applyFont="1" applyBorder="1" applyAlignment="1">
      <alignment vertical="top"/>
    </xf>
    <xf numFmtId="0" fontId="2" fillId="0" borderId="5" xfId="0" applyFont="1" applyBorder="1" applyAlignment="1">
      <alignment vertical="top"/>
    </xf>
    <xf numFmtId="0" fontId="9" fillId="0" borderId="1" xfId="0" quotePrefix="1" applyFont="1" applyBorder="1" applyAlignment="1">
      <alignment vertical="top"/>
    </xf>
    <xf numFmtId="164" fontId="2" fillId="0" borderId="1" xfId="1" applyFont="1" applyBorder="1" applyAlignment="1">
      <alignment horizontal="right" vertical="top"/>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4" fontId="0" fillId="0" borderId="0" xfId="0" applyNumberFormat="1"/>
    <xf numFmtId="4" fontId="4" fillId="3" borderId="1" xfId="0" applyNumberFormat="1" applyFont="1" applyFill="1" applyBorder="1" applyAlignment="1">
      <alignment horizontal="right" vertical="top"/>
    </xf>
    <xf numFmtId="164" fontId="2" fillId="0" borderId="1" xfId="1" applyFont="1" applyBorder="1" applyAlignment="1">
      <alignment horizontal="left" vertical="top" wrapText="1"/>
    </xf>
    <xf numFmtId="164" fontId="19" fillId="3" borderId="1" xfId="1" applyFont="1" applyFill="1" applyBorder="1" applyAlignment="1">
      <alignment vertical="top"/>
    </xf>
    <xf numFmtId="164" fontId="19" fillId="0" borderId="1" xfId="1" applyFont="1" applyBorder="1"/>
    <xf numFmtId="4" fontId="19" fillId="3" borderId="1" xfId="0" applyNumberFormat="1" applyFont="1" applyFill="1" applyBorder="1" applyAlignment="1">
      <alignment vertical="top"/>
    </xf>
    <xf numFmtId="164" fontId="19" fillId="3" borderId="1" xfId="0" applyNumberFormat="1" applyFont="1" applyFill="1" applyBorder="1" applyAlignment="1">
      <alignment vertical="top"/>
    </xf>
    <xf numFmtId="164" fontId="19" fillId="0" borderId="1" xfId="0" applyNumberFormat="1" applyFont="1" applyBorder="1"/>
    <xf numFmtId="164" fontId="20" fillId="0" borderId="0" xfId="0" applyNumberFormat="1" applyFont="1"/>
    <xf numFmtId="0" fontId="0" fillId="0" borderId="0" xfId="0" applyAlignment="1">
      <alignment horizontal="center"/>
    </xf>
    <xf numFmtId="164" fontId="17" fillId="0" borderId="12" xfId="1" applyFont="1" applyBorder="1" applyAlignment="1">
      <alignment horizontal="center"/>
    </xf>
    <xf numFmtId="164" fontId="17" fillId="0" borderId="0" xfId="1" applyFont="1" applyBorder="1" applyAlignment="1">
      <alignment horizontal="center"/>
    </xf>
    <xf numFmtId="0" fontId="4" fillId="3" borderId="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4" fontId="2" fillId="0" borderId="5" xfId="0" applyNumberFormat="1" applyFont="1" applyBorder="1" applyAlignment="1">
      <alignment horizontal="right" vertical="top" wrapText="1"/>
    </xf>
    <xf numFmtId="4" fontId="2" fillId="0" borderId="7" xfId="0" applyNumberFormat="1" applyFont="1" applyBorder="1" applyAlignment="1">
      <alignment horizontal="right" vertical="top" wrapText="1"/>
    </xf>
    <xf numFmtId="0" fontId="1" fillId="0" borderId="0" xfId="0" applyFont="1" applyAlignment="1">
      <alignment horizontal="center" vertical="center"/>
    </xf>
    <xf numFmtId="0" fontId="6"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164" fontId="0" fillId="3" borderId="0" xfId="0" applyNumberFormat="1" applyFill="1"/>
    <xf numFmtId="4" fontId="0" fillId="3" borderId="0" xfId="0" applyNumberFormat="1" applyFill="1"/>
    <xf numFmtId="0" fontId="3" fillId="3"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top"/>
    </xf>
    <xf numFmtId="0" fontId="0" fillId="3" borderId="1" xfId="0" applyFill="1" applyBorder="1"/>
    <xf numFmtId="0" fontId="0" fillId="3" borderId="0" xfId="0" applyFill="1" applyAlignment="1">
      <alignment vertical="top" wrapText="1"/>
    </xf>
    <xf numFmtId="0" fontId="2" fillId="3" borderId="0" xfId="0" applyFont="1" applyFill="1" applyAlignment="1">
      <alignment vertical="top" wrapText="1"/>
    </xf>
    <xf numFmtId="0" fontId="0" fillId="3" borderId="0" xfId="0" applyFill="1" applyAlignment="1">
      <alignment vertical="top"/>
    </xf>
    <xf numFmtId="0" fontId="4" fillId="3" borderId="0" xfId="0" applyFont="1" applyFill="1" applyAlignment="1">
      <alignment vertical="top"/>
    </xf>
    <xf numFmtId="0" fontId="2" fillId="3" borderId="0" xfId="0" applyFont="1" applyFill="1" applyAlignment="1">
      <alignment vertical="top"/>
    </xf>
    <xf numFmtId="0" fontId="7" fillId="3" borderId="0" xfId="0" applyFont="1" applyFill="1"/>
    <xf numFmtId="0" fontId="0" fillId="5" borderId="0" xfId="0" applyFill="1"/>
    <xf numFmtId="0" fontId="3" fillId="5" borderId="0" xfId="0" applyFont="1" applyFill="1" applyAlignment="1">
      <alignment horizontal="center" vertical="center"/>
    </xf>
    <xf numFmtId="0" fontId="2" fillId="5" borderId="0" xfId="0" applyFont="1" applyFill="1" applyAlignment="1">
      <alignment horizontal="center" vertical="center"/>
    </xf>
    <xf numFmtId="0" fontId="2" fillId="5" borderId="0" xfId="0" applyFont="1" applyFill="1" applyAlignment="1">
      <alignment horizontal="left" vertical="top"/>
    </xf>
    <xf numFmtId="0" fontId="0" fillId="5" borderId="1" xfId="0" applyFill="1" applyBorder="1"/>
    <xf numFmtId="0" fontId="0" fillId="5" borderId="0" xfId="0" applyFill="1" applyAlignment="1">
      <alignment vertical="top" wrapText="1"/>
    </xf>
    <xf numFmtId="4" fontId="0" fillId="5" borderId="0" xfId="0" applyNumberFormat="1" applyFill="1"/>
    <xf numFmtId="0" fontId="2" fillId="5" borderId="0" xfId="0" applyFont="1" applyFill="1" applyAlignment="1">
      <alignment vertical="top" wrapText="1"/>
    </xf>
    <xf numFmtId="0" fontId="0" fillId="5" borderId="0" xfId="0" applyFill="1" applyAlignment="1">
      <alignment vertical="top"/>
    </xf>
    <xf numFmtId="0" fontId="4" fillId="5" borderId="0" xfId="0" applyFont="1" applyFill="1" applyAlignment="1">
      <alignment vertical="top"/>
    </xf>
    <xf numFmtId="0" fontId="2" fillId="5" borderId="0" xfId="0" applyFont="1" applyFill="1"/>
    <xf numFmtId="0" fontId="2" fillId="5" borderId="0" xfId="0" applyFont="1" applyFill="1" applyAlignment="1">
      <alignment vertical="top"/>
    </xf>
    <xf numFmtId="0" fontId="7" fillId="5" borderId="0" xfId="0" applyFont="1" applyFill="1"/>
    <xf numFmtId="0" fontId="0" fillId="6" borderId="0" xfId="0" applyFill="1"/>
    <xf numFmtId="0" fontId="3" fillId="6" borderId="0" xfId="0" applyFont="1" applyFill="1" applyAlignment="1">
      <alignment horizontal="center" vertical="center"/>
    </xf>
    <xf numFmtId="0" fontId="2" fillId="6" borderId="0" xfId="0" applyFont="1" applyFill="1" applyAlignment="1">
      <alignment horizontal="center" vertical="center"/>
    </xf>
    <xf numFmtId="0" fontId="2" fillId="6" borderId="0" xfId="0" applyFont="1" applyFill="1" applyAlignment="1">
      <alignment horizontal="left" vertical="top"/>
    </xf>
    <xf numFmtId="0" fontId="0" fillId="6" borderId="1" xfId="0" applyFill="1" applyBorder="1"/>
    <xf numFmtId="0" fontId="0" fillId="6" borderId="0" xfId="0" applyFill="1" applyAlignment="1">
      <alignment vertical="top" wrapText="1"/>
    </xf>
    <xf numFmtId="0" fontId="2" fillId="6" borderId="0" xfId="0" applyFont="1" applyFill="1" applyAlignment="1">
      <alignment vertical="top" wrapText="1"/>
    </xf>
    <xf numFmtId="0" fontId="0" fillId="6" borderId="0" xfId="0" applyFill="1" applyAlignment="1">
      <alignment vertical="top"/>
    </xf>
    <xf numFmtId="0" fontId="4" fillId="6" borderId="0" xfId="0" applyFont="1" applyFill="1" applyAlignment="1">
      <alignment vertical="top"/>
    </xf>
    <xf numFmtId="0" fontId="2" fillId="6" borderId="0" xfId="0" applyFont="1" applyFill="1"/>
    <xf numFmtId="0" fontId="2" fillId="6" borderId="0" xfId="0" applyFont="1" applyFill="1" applyAlignment="1">
      <alignment vertical="top"/>
    </xf>
    <xf numFmtId="0" fontId="7" fillId="6" borderId="0" xfId="0" applyFont="1" applyFill="1"/>
    <xf numFmtId="164" fontId="0" fillId="3" borderId="0" xfId="1" applyFont="1" applyFill="1"/>
    <xf numFmtId="4" fontId="0" fillId="6" borderId="0" xfId="0" applyNumberFormat="1" applyFill="1"/>
    <xf numFmtId="164" fontId="0" fillId="6" borderId="0" xfId="1" applyFont="1" applyFill="1"/>
    <xf numFmtId="43" fontId="2" fillId="0" borderId="0" xfId="0" applyNumberFormat="1" applyFont="1"/>
    <xf numFmtId="43" fontId="7" fillId="0" borderId="0" xfId="0" applyNumberFormat="1" applyFont="1"/>
    <xf numFmtId="164" fontId="2" fillId="3" borderId="0" xfId="0" applyNumberFormat="1" applyFont="1" applyFill="1"/>
    <xf numFmtId="164" fontId="0" fillId="7" borderId="0" xfId="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tabSelected="1" view="pageBreakPreview" topLeftCell="G1" zoomScale="160" zoomScaleSheetLayoutView="160" workbookViewId="0">
      <pane ySplit="7" topLeftCell="A104" activePane="bottomLeft" state="frozen"/>
      <selection pane="bottomLeft" activeCell="S7" sqref="S7"/>
    </sheetView>
  </sheetViews>
  <sheetFormatPr defaultRowHeight="15" x14ac:dyDescent="0.25"/>
  <cols>
    <col min="1" max="1" width="20.5703125" customWidth="1"/>
    <col min="2" max="3" width="20.85546875" customWidth="1"/>
    <col min="4" max="4" width="17.85546875" customWidth="1"/>
    <col min="5" max="5" width="30.5703125" customWidth="1"/>
    <col min="6" max="6" width="18.28515625" customWidth="1"/>
    <col min="7" max="7" width="12.42578125" customWidth="1"/>
    <col min="8" max="9" width="14.28515625" customWidth="1"/>
    <col min="10" max="10" width="12.28515625" style="67" customWidth="1"/>
    <col min="11" max="11" width="8.85546875" hidden="1" customWidth="1"/>
    <col min="12" max="12" width="15.85546875" hidden="1" customWidth="1"/>
    <col min="13" max="13" width="13.85546875" hidden="1" customWidth="1"/>
    <col min="14" max="15" width="0" hidden="1" customWidth="1"/>
    <col min="16" max="17" width="15.5703125" style="15" bestFit="1" customWidth="1"/>
    <col min="18" max="18" width="21.7109375" style="143" bestFit="1" customWidth="1"/>
    <col min="19" max="19" width="11.7109375" style="143" bestFit="1" customWidth="1"/>
    <col min="20" max="20" width="19.28515625" style="156" bestFit="1" customWidth="1"/>
    <col min="21" max="21" width="15.5703125" style="156" bestFit="1" customWidth="1"/>
  </cols>
  <sheetData>
    <row r="1" spans="1:21" ht="18.75" x14ac:dyDescent="0.25">
      <c r="A1" s="127" t="s">
        <v>0</v>
      </c>
      <c r="B1" s="127"/>
      <c r="C1" s="127"/>
      <c r="D1" s="127"/>
      <c r="E1" s="127"/>
      <c r="F1" s="127"/>
      <c r="G1" s="127"/>
      <c r="H1" s="127"/>
      <c r="I1" s="127"/>
      <c r="J1" s="127"/>
    </row>
    <row r="2" spans="1:21" x14ac:dyDescent="0.25">
      <c r="A2" s="103" t="s">
        <v>198</v>
      </c>
      <c r="B2" s="103"/>
      <c r="C2" s="103"/>
      <c r="D2" s="103"/>
      <c r="E2" s="103"/>
      <c r="F2" s="103"/>
      <c r="G2" s="103"/>
      <c r="H2" s="103"/>
      <c r="I2" s="103"/>
      <c r="J2" s="103"/>
    </row>
    <row r="3" spans="1:21" x14ac:dyDescent="0.25">
      <c r="A3" s="103" t="s">
        <v>1</v>
      </c>
      <c r="B3" s="103"/>
      <c r="C3" s="103"/>
      <c r="D3" s="103"/>
      <c r="E3" s="103"/>
      <c r="F3" s="103"/>
      <c r="G3" s="103"/>
      <c r="H3" s="103"/>
      <c r="I3" s="103"/>
      <c r="J3" s="103"/>
    </row>
    <row r="4" spans="1:21" x14ac:dyDescent="0.25">
      <c r="J4"/>
    </row>
    <row r="5" spans="1:21" s="5" customFormat="1" ht="61.15" customHeight="1" x14ac:dyDescent="0.25">
      <c r="A5" s="3" t="s">
        <v>2</v>
      </c>
      <c r="B5" s="3" t="s">
        <v>78</v>
      </c>
      <c r="C5" s="3" t="s">
        <v>79</v>
      </c>
      <c r="D5" s="3" t="s">
        <v>3</v>
      </c>
      <c r="E5" s="4" t="s">
        <v>4</v>
      </c>
      <c r="F5" s="3" t="s">
        <v>5</v>
      </c>
      <c r="G5" s="3" t="s">
        <v>6</v>
      </c>
      <c r="H5" s="3" t="s">
        <v>7</v>
      </c>
      <c r="I5" s="3" t="s">
        <v>8</v>
      </c>
      <c r="J5" s="3" t="s">
        <v>9</v>
      </c>
      <c r="P5" s="133"/>
      <c r="Q5" s="133"/>
      <c r="R5" s="144"/>
      <c r="S5" s="144"/>
      <c r="T5" s="157"/>
      <c r="U5" s="157"/>
    </row>
    <row r="6" spans="1:21" s="2" customFormat="1" ht="12" x14ac:dyDescent="0.25">
      <c r="A6" s="1">
        <v>1</v>
      </c>
      <c r="B6" s="1">
        <v>2</v>
      </c>
      <c r="C6" s="1">
        <v>3</v>
      </c>
      <c r="D6" s="1">
        <v>4</v>
      </c>
      <c r="E6" s="1">
        <v>5</v>
      </c>
      <c r="F6" s="1">
        <v>6</v>
      </c>
      <c r="G6" s="1">
        <v>7</v>
      </c>
      <c r="H6" s="1">
        <v>8</v>
      </c>
      <c r="I6" s="1">
        <v>9</v>
      </c>
      <c r="J6" s="66">
        <v>10</v>
      </c>
      <c r="P6" s="134"/>
      <c r="Q6" s="134"/>
      <c r="R6" s="145"/>
      <c r="S6" s="145"/>
      <c r="T6" s="158"/>
      <c r="U6" s="158"/>
    </row>
    <row r="7" spans="1:21" x14ac:dyDescent="0.25">
      <c r="A7" s="116" t="s">
        <v>10</v>
      </c>
      <c r="B7" s="117"/>
      <c r="C7" s="117"/>
      <c r="D7" s="117"/>
      <c r="E7" s="117"/>
      <c r="F7" s="117"/>
      <c r="G7" s="117"/>
      <c r="H7" s="117"/>
      <c r="I7" s="117"/>
      <c r="J7" s="118"/>
      <c r="P7" s="15" t="s">
        <v>11</v>
      </c>
      <c r="Q7" s="15" t="s">
        <v>383</v>
      </c>
      <c r="R7" s="143" t="s">
        <v>50</v>
      </c>
      <c r="S7" s="143" t="s">
        <v>383</v>
      </c>
      <c r="T7" s="156" t="s">
        <v>39</v>
      </c>
      <c r="U7" s="156" t="s">
        <v>383</v>
      </c>
    </row>
    <row r="8" spans="1:21" ht="14.45" customHeight="1" x14ac:dyDescent="0.25">
      <c r="A8" s="128" t="s">
        <v>11</v>
      </c>
      <c r="B8" s="129"/>
      <c r="C8" s="129"/>
      <c r="D8" s="129"/>
      <c r="E8" s="129"/>
      <c r="F8" s="129"/>
      <c r="G8" s="129"/>
      <c r="H8" s="129"/>
      <c r="I8" s="129"/>
      <c r="J8" s="130"/>
    </row>
    <row r="9" spans="1:21" s="8" customFormat="1" ht="66" customHeight="1" x14ac:dyDescent="0.25">
      <c r="A9" s="7" t="s">
        <v>134</v>
      </c>
      <c r="B9" s="7" t="s">
        <v>348</v>
      </c>
      <c r="C9" s="7" t="s">
        <v>376</v>
      </c>
      <c r="D9" s="6" t="s">
        <v>135</v>
      </c>
      <c r="E9" s="6" t="s">
        <v>303</v>
      </c>
      <c r="F9" s="6" t="s">
        <v>136</v>
      </c>
      <c r="G9" s="47" t="s">
        <v>304</v>
      </c>
      <c r="H9" s="48">
        <v>989000</v>
      </c>
      <c r="I9" s="48">
        <v>989000</v>
      </c>
      <c r="J9" s="6" t="s">
        <v>346</v>
      </c>
      <c r="L9" s="48">
        <v>989000</v>
      </c>
      <c r="M9" s="48">
        <v>989000</v>
      </c>
      <c r="P9" s="135"/>
      <c r="Q9" s="135"/>
      <c r="R9" s="146"/>
      <c r="S9" s="146"/>
      <c r="T9" s="159"/>
      <c r="U9" s="159"/>
    </row>
    <row r="10" spans="1:21" s="8" customFormat="1" ht="27" customHeight="1" x14ac:dyDescent="0.25">
      <c r="A10" s="7"/>
      <c r="B10" s="7"/>
      <c r="C10" s="7"/>
      <c r="D10" s="6"/>
      <c r="E10" s="6" t="s">
        <v>377</v>
      </c>
      <c r="F10" s="93" t="s">
        <v>136</v>
      </c>
      <c r="G10" s="47" t="s">
        <v>306</v>
      </c>
      <c r="H10" s="65">
        <v>4000</v>
      </c>
      <c r="I10" s="65">
        <v>4000</v>
      </c>
      <c r="J10" s="6"/>
      <c r="L10" s="65">
        <v>4000</v>
      </c>
      <c r="M10" s="65">
        <v>4000</v>
      </c>
      <c r="P10" s="135"/>
      <c r="Q10" s="135"/>
      <c r="R10" s="146"/>
      <c r="S10" s="146"/>
      <c r="T10" s="159"/>
      <c r="U10" s="159"/>
    </row>
    <row r="11" spans="1:21" s="8" customFormat="1" ht="22.9" customHeight="1" x14ac:dyDescent="0.25">
      <c r="A11" s="7"/>
      <c r="B11" s="7"/>
      <c r="C11" s="7"/>
      <c r="D11" s="6"/>
      <c r="E11" s="6" t="s">
        <v>137</v>
      </c>
      <c r="F11" s="6" t="s">
        <v>138</v>
      </c>
      <c r="G11" s="47" t="s">
        <v>305</v>
      </c>
      <c r="H11" s="65">
        <v>481000</v>
      </c>
      <c r="I11" s="65">
        <v>481000</v>
      </c>
      <c r="J11" s="6"/>
      <c r="L11" s="65">
        <v>481000</v>
      </c>
      <c r="M11" s="65">
        <v>481000</v>
      </c>
      <c r="P11" s="135"/>
      <c r="Q11" s="135"/>
      <c r="R11" s="146"/>
      <c r="S11" s="146"/>
      <c r="T11" s="159"/>
      <c r="U11" s="159"/>
    </row>
    <row r="12" spans="1:21" s="15" customFormat="1" x14ac:dyDescent="0.25">
      <c r="A12" s="106" t="s">
        <v>83</v>
      </c>
      <c r="B12" s="106"/>
      <c r="C12" s="106"/>
      <c r="D12" s="106"/>
      <c r="E12" s="106"/>
      <c r="F12" s="106"/>
      <c r="G12" s="106"/>
      <c r="H12" s="106"/>
      <c r="I12" s="106"/>
      <c r="J12" s="106"/>
      <c r="L12" s="48">
        <v>266000</v>
      </c>
      <c r="M12" s="47" t="s">
        <v>51</v>
      </c>
      <c r="R12" s="143"/>
      <c r="S12" s="143"/>
      <c r="T12" s="156"/>
      <c r="U12" s="156"/>
    </row>
    <row r="13" spans="1:21" s="8" customFormat="1" ht="72.599999999999994" customHeight="1" x14ac:dyDescent="0.25">
      <c r="A13" s="7" t="s">
        <v>84</v>
      </c>
      <c r="B13" s="7" t="s">
        <v>12</v>
      </c>
      <c r="C13" s="7" t="s">
        <v>378</v>
      </c>
      <c r="D13" s="6" t="s">
        <v>86</v>
      </c>
      <c r="E13" s="6" t="s">
        <v>87</v>
      </c>
      <c r="F13" s="6" t="s">
        <v>88</v>
      </c>
      <c r="G13" s="47" t="s">
        <v>309</v>
      </c>
      <c r="H13" s="48">
        <v>266000</v>
      </c>
      <c r="I13" s="47" t="s">
        <v>51</v>
      </c>
      <c r="J13" s="6"/>
      <c r="L13" s="48">
        <v>38500</v>
      </c>
      <c r="M13" s="48">
        <v>38500</v>
      </c>
      <c r="P13" s="135"/>
      <c r="Q13" s="135"/>
      <c r="R13" s="146"/>
      <c r="S13" s="146"/>
      <c r="T13" s="159"/>
      <c r="U13" s="159"/>
    </row>
    <row r="14" spans="1:21" s="8" customFormat="1" ht="26.45" customHeight="1" x14ac:dyDescent="0.25">
      <c r="A14" s="7"/>
      <c r="B14" s="7"/>
      <c r="C14" s="7"/>
      <c r="D14" s="6"/>
      <c r="E14" s="6" t="s">
        <v>127</v>
      </c>
      <c r="F14" s="6" t="s">
        <v>128</v>
      </c>
      <c r="G14" s="47" t="s">
        <v>310</v>
      </c>
      <c r="H14" s="48">
        <v>38500</v>
      </c>
      <c r="I14" s="48">
        <v>38500</v>
      </c>
      <c r="J14" s="6"/>
      <c r="L14" s="48">
        <v>116000</v>
      </c>
      <c r="M14" s="48">
        <v>0</v>
      </c>
      <c r="P14" s="135"/>
      <c r="Q14" s="135"/>
      <c r="R14" s="146"/>
      <c r="S14" s="146"/>
      <c r="T14" s="159"/>
      <c r="U14" s="159"/>
    </row>
    <row r="15" spans="1:21" s="8" customFormat="1" ht="27" customHeight="1" x14ac:dyDescent="0.25">
      <c r="A15" s="7"/>
      <c r="B15" s="7"/>
      <c r="C15" s="7"/>
      <c r="D15" s="6"/>
      <c r="E15" s="6" t="s">
        <v>130</v>
      </c>
      <c r="F15" s="6" t="s">
        <v>311</v>
      </c>
      <c r="G15" s="47" t="s">
        <v>131</v>
      </c>
      <c r="H15" s="48">
        <v>116000</v>
      </c>
      <c r="I15" s="48">
        <v>0</v>
      </c>
      <c r="J15" s="6"/>
      <c r="L15" s="48">
        <v>212000</v>
      </c>
      <c r="M15" s="48">
        <v>212000</v>
      </c>
      <c r="P15" s="135"/>
      <c r="Q15" s="135"/>
      <c r="R15" s="146"/>
      <c r="S15" s="146"/>
      <c r="T15" s="159"/>
      <c r="U15" s="159"/>
    </row>
    <row r="16" spans="1:21" s="8" customFormat="1" ht="27" customHeight="1" x14ac:dyDescent="0.25">
      <c r="A16" s="7"/>
      <c r="B16" s="7"/>
      <c r="C16" s="7"/>
      <c r="D16" s="6"/>
      <c r="E16" s="6" t="s">
        <v>312</v>
      </c>
      <c r="F16" s="6" t="s">
        <v>132</v>
      </c>
      <c r="G16" s="47" t="s">
        <v>133</v>
      </c>
      <c r="H16" s="48">
        <v>212000</v>
      </c>
      <c r="I16" s="48">
        <v>212000</v>
      </c>
      <c r="J16" s="6"/>
      <c r="L16" s="48">
        <v>79500</v>
      </c>
      <c r="M16" s="48">
        <v>79500</v>
      </c>
      <c r="P16" s="135"/>
      <c r="Q16" s="135"/>
      <c r="R16" s="146"/>
      <c r="S16" s="146"/>
      <c r="T16" s="159"/>
      <c r="U16" s="159"/>
    </row>
    <row r="17" spans="1:21" s="8" customFormat="1" ht="26.45" customHeight="1" x14ac:dyDescent="0.25">
      <c r="A17" s="7"/>
      <c r="B17" s="7"/>
      <c r="C17" s="7"/>
      <c r="D17" s="6"/>
      <c r="E17" s="6" t="s">
        <v>313</v>
      </c>
      <c r="F17" s="6" t="s">
        <v>308</v>
      </c>
      <c r="G17" s="47" t="s">
        <v>129</v>
      </c>
      <c r="H17" s="48">
        <v>79500</v>
      </c>
      <c r="I17" s="48">
        <v>79500</v>
      </c>
      <c r="J17" s="6"/>
      <c r="L17" s="48">
        <v>39600</v>
      </c>
      <c r="M17" s="65">
        <v>19705</v>
      </c>
      <c r="P17" s="135"/>
      <c r="Q17" s="135"/>
      <c r="R17" s="146"/>
      <c r="S17" s="146"/>
      <c r="T17" s="159"/>
      <c r="U17" s="159"/>
    </row>
    <row r="18" spans="1:21" s="8" customFormat="1" ht="50.45" customHeight="1" x14ac:dyDescent="0.25">
      <c r="A18" s="7" t="s">
        <v>379</v>
      </c>
      <c r="B18" s="7"/>
      <c r="C18" s="7" t="s">
        <v>89</v>
      </c>
      <c r="D18" s="6" t="s">
        <v>90</v>
      </c>
      <c r="E18" s="6" t="s">
        <v>314</v>
      </c>
      <c r="F18" s="6" t="s">
        <v>308</v>
      </c>
      <c r="G18" s="47" t="s">
        <v>307</v>
      </c>
      <c r="H18" s="48">
        <v>39600</v>
      </c>
      <c r="I18" s="65">
        <v>19705</v>
      </c>
      <c r="J18" s="6"/>
      <c r="L18" s="48">
        <v>140000</v>
      </c>
      <c r="M18" s="47" t="s">
        <v>51</v>
      </c>
      <c r="P18" s="135"/>
      <c r="Q18" s="135"/>
      <c r="R18" s="146"/>
      <c r="S18" s="146"/>
      <c r="T18" s="159"/>
      <c r="U18" s="159"/>
    </row>
    <row r="19" spans="1:21" s="8" customFormat="1" ht="30" customHeight="1" x14ac:dyDescent="0.25">
      <c r="A19" s="7"/>
      <c r="B19" s="7"/>
      <c r="C19" s="7"/>
      <c r="D19" s="6"/>
      <c r="E19" s="6" t="s">
        <v>315</v>
      </c>
      <c r="F19" s="6" t="s">
        <v>308</v>
      </c>
      <c r="G19" s="47" t="s">
        <v>316</v>
      </c>
      <c r="H19" s="48"/>
      <c r="I19" s="65"/>
      <c r="J19" s="6" t="s">
        <v>318</v>
      </c>
      <c r="L19" s="48">
        <v>120000</v>
      </c>
      <c r="M19" s="65">
        <v>123500</v>
      </c>
      <c r="P19" s="135"/>
      <c r="Q19" s="135"/>
      <c r="R19" s="146"/>
      <c r="S19" s="146"/>
      <c r="T19" s="159"/>
      <c r="U19" s="159"/>
    </row>
    <row r="20" spans="1:21" s="15" customFormat="1" x14ac:dyDescent="0.25">
      <c r="A20" s="106" t="s">
        <v>91</v>
      </c>
      <c r="B20" s="106"/>
      <c r="C20" s="106"/>
      <c r="D20" s="106"/>
      <c r="E20" s="106"/>
      <c r="F20" s="106"/>
      <c r="G20" s="106"/>
      <c r="H20" s="106"/>
      <c r="I20" s="106"/>
      <c r="J20" s="106"/>
      <c r="L20" s="48">
        <v>27250</v>
      </c>
      <c r="M20" s="65">
        <v>27250</v>
      </c>
      <c r="R20" s="143"/>
      <c r="S20" s="143"/>
      <c r="T20" s="156"/>
      <c r="U20" s="156"/>
    </row>
    <row r="21" spans="1:21" s="8" customFormat="1" ht="48.6" customHeight="1" x14ac:dyDescent="0.25">
      <c r="A21" s="7" t="s">
        <v>92</v>
      </c>
      <c r="B21" s="7"/>
      <c r="C21" s="7" t="s">
        <v>93</v>
      </c>
      <c r="D21" s="6" t="s">
        <v>85</v>
      </c>
      <c r="E21" s="6" t="s">
        <v>317</v>
      </c>
      <c r="F21" s="6" t="s">
        <v>332</v>
      </c>
      <c r="G21" s="47" t="s">
        <v>51</v>
      </c>
      <c r="H21" s="48">
        <v>140000</v>
      </c>
      <c r="I21" s="47" t="s">
        <v>51</v>
      </c>
      <c r="J21" s="6" t="s">
        <v>331</v>
      </c>
      <c r="L21" s="48">
        <v>250000</v>
      </c>
      <c r="M21" s="65">
        <v>268500</v>
      </c>
      <c r="P21" s="135"/>
      <c r="Q21" s="135"/>
      <c r="R21" s="146"/>
      <c r="S21" s="146"/>
      <c r="T21" s="159"/>
      <c r="U21" s="159"/>
    </row>
    <row r="22" spans="1:21" s="8" customFormat="1" ht="52.9" customHeight="1" x14ac:dyDescent="0.25">
      <c r="A22" s="7"/>
      <c r="B22" s="7"/>
      <c r="C22" s="7"/>
      <c r="D22" s="6" t="s">
        <v>13</v>
      </c>
      <c r="E22" s="6" t="s">
        <v>94</v>
      </c>
      <c r="F22" s="6" t="s">
        <v>319</v>
      </c>
      <c r="G22" s="92" t="s">
        <v>320</v>
      </c>
      <c r="H22" s="48">
        <v>120000</v>
      </c>
      <c r="I22" s="65">
        <v>123500</v>
      </c>
      <c r="J22" s="6" t="s">
        <v>333</v>
      </c>
      <c r="L22" s="48">
        <v>120000</v>
      </c>
      <c r="M22" s="65">
        <v>0</v>
      </c>
      <c r="P22" s="135"/>
      <c r="Q22" s="135"/>
      <c r="R22" s="146"/>
      <c r="S22" s="146"/>
      <c r="T22" s="159"/>
      <c r="U22" s="159"/>
    </row>
    <row r="23" spans="1:21" s="8" customFormat="1" ht="36" customHeight="1" x14ac:dyDescent="0.25">
      <c r="A23" s="7"/>
      <c r="B23" s="7"/>
      <c r="C23" s="7"/>
      <c r="D23" s="6"/>
      <c r="E23" s="6" t="s">
        <v>335</v>
      </c>
      <c r="F23" s="6" t="s">
        <v>308</v>
      </c>
      <c r="G23" s="47" t="s">
        <v>325</v>
      </c>
      <c r="H23" s="48">
        <v>27250</v>
      </c>
      <c r="I23" s="65">
        <v>27250</v>
      </c>
      <c r="J23" s="6"/>
      <c r="L23" s="48">
        <v>151750</v>
      </c>
      <c r="M23" s="48">
        <v>151750</v>
      </c>
      <c r="P23" s="135"/>
      <c r="Q23" s="135"/>
      <c r="R23" s="146"/>
      <c r="S23" s="146"/>
      <c r="T23" s="159"/>
      <c r="U23" s="159"/>
    </row>
    <row r="24" spans="1:21" s="8" customFormat="1" ht="35.450000000000003" customHeight="1" x14ac:dyDescent="0.25">
      <c r="A24" s="7"/>
      <c r="B24" s="7"/>
      <c r="C24" s="7"/>
      <c r="D24" s="6" t="s">
        <v>14</v>
      </c>
      <c r="E24" s="6" t="s">
        <v>323</v>
      </c>
      <c r="F24" s="6" t="s">
        <v>321</v>
      </c>
      <c r="G24" s="47" t="s">
        <v>322</v>
      </c>
      <c r="H24" s="48">
        <v>250000</v>
      </c>
      <c r="I24" s="65">
        <v>268500</v>
      </c>
      <c r="J24" s="6"/>
      <c r="L24" s="65">
        <v>100000</v>
      </c>
      <c r="M24" s="46">
        <v>50674</v>
      </c>
      <c r="P24" s="135"/>
      <c r="Q24" s="135"/>
      <c r="R24" s="146"/>
      <c r="S24" s="146"/>
      <c r="T24" s="159"/>
      <c r="U24" s="159"/>
    </row>
    <row r="25" spans="1:21" s="8" customFormat="1" ht="30" customHeight="1" x14ac:dyDescent="0.25">
      <c r="A25" s="7"/>
      <c r="B25" s="7"/>
      <c r="C25" s="7"/>
      <c r="D25" s="6" t="s">
        <v>336</v>
      </c>
      <c r="E25" s="6" t="s">
        <v>95</v>
      </c>
      <c r="F25" s="93" t="s">
        <v>96</v>
      </c>
      <c r="G25" s="47" t="s">
        <v>326</v>
      </c>
      <c r="H25" s="48">
        <v>120000</v>
      </c>
      <c r="I25" s="65">
        <v>0</v>
      </c>
      <c r="J25" s="65" t="s">
        <v>324</v>
      </c>
      <c r="L25" s="46">
        <v>220000</v>
      </c>
      <c r="M25" s="65">
        <v>62232</v>
      </c>
      <c r="P25" s="135"/>
      <c r="Q25" s="135"/>
      <c r="R25" s="146"/>
      <c r="S25" s="146"/>
      <c r="T25" s="159"/>
      <c r="U25" s="159"/>
    </row>
    <row r="26" spans="1:21" s="8" customFormat="1" ht="25.15" customHeight="1" x14ac:dyDescent="0.25">
      <c r="A26" s="7"/>
      <c r="B26" s="7"/>
      <c r="C26" s="7"/>
      <c r="D26" s="6"/>
      <c r="E26" s="6" t="s">
        <v>328</v>
      </c>
      <c r="F26" s="7" t="s">
        <v>308</v>
      </c>
      <c r="G26" s="47" t="s">
        <v>334</v>
      </c>
      <c r="H26" s="48">
        <v>151750</v>
      </c>
      <c r="I26" s="48">
        <v>151750</v>
      </c>
      <c r="J26" s="6"/>
      <c r="L26" s="88">
        <v>250000</v>
      </c>
      <c r="M26" s="88">
        <v>156000</v>
      </c>
      <c r="P26" s="135"/>
      <c r="Q26" s="135"/>
      <c r="R26" s="146"/>
      <c r="S26" s="146"/>
      <c r="T26" s="159"/>
      <c r="U26" s="159"/>
    </row>
    <row r="27" spans="1:21" ht="51.6" customHeight="1" x14ac:dyDescent="0.25">
      <c r="A27" s="7"/>
      <c r="B27" s="7"/>
      <c r="C27" s="7"/>
      <c r="D27" s="7"/>
      <c r="E27" s="7" t="s">
        <v>329</v>
      </c>
      <c r="F27" s="7" t="s">
        <v>308</v>
      </c>
      <c r="G27" s="65" t="s">
        <v>325</v>
      </c>
      <c r="H27" s="65">
        <v>100000</v>
      </c>
      <c r="I27" s="46">
        <v>50674</v>
      </c>
      <c r="J27" s="7"/>
      <c r="L27" s="43">
        <v>109500</v>
      </c>
      <c r="M27" s="43">
        <v>109500</v>
      </c>
    </row>
    <row r="28" spans="1:21" ht="36" x14ac:dyDescent="0.25">
      <c r="A28" s="7"/>
      <c r="B28" s="7"/>
      <c r="C28" s="7"/>
      <c r="D28" s="7"/>
      <c r="E28" s="7" t="s">
        <v>380</v>
      </c>
      <c r="F28" s="7" t="s">
        <v>97</v>
      </c>
      <c r="G28" s="47" t="s">
        <v>327</v>
      </c>
      <c r="H28" s="46">
        <v>220000</v>
      </c>
      <c r="I28" s="65">
        <v>62232</v>
      </c>
      <c r="J28" s="7"/>
      <c r="L28" s="43">
        <v>450000</v>
      </c>
      <c r="M28" s="42" t="s">
        <v>51</v>
      </c>
    </row>
    <row r="29" spans="1:21" ht="36" x14ac:dyDescent="0.25">
      <c r="A29" s="86"/>
      <c r="B29" s="86"/>
      <c r="C29" s="86"/>
      <c r="D29" s="86"/>
      <c r="E29" s="86" t="s">
        <v>381</v>
      </c>
      <c r="F29" s="86" t="s">
        <v>98</v>
      </c>
      <c r="G29" s="87" t="s">
        <v>330</v>
      </c>
      <c r="H29" s="88">
        <v>250000</v>
      </c>
      <c r="I29" s="88">
        <v>156000</v>
      </c>
      <c r="J29" s="89"/>
      <c r="L29" s="43">
        <v>350000</v>
      </c>
      <c r="M29" s="42" t="s">
        <v>51</v>
      </c>
    </row>
    <row r="30" spans="1:21" s="13" customFormat="1" ht="24" x14ac:dyDescent="0.25">
      <c r="A30" s="7"/>
      <c r="B30" s="7"/>
      <c r="C30" s="7"/>
      <c r="D30" s="7"/>
      <c r="E30" s="7" t="s">
        <v>382</v>
      </c>
      <c r="F30" s="7" t="s">
        <v>337</v>
      </c>
      <c r="G30" s="47" t="s">
        <v>337</v>
      </c>
      <c r="H30" s="43">
        <v>109500</v>
      </c>
      <c r="I30" s="43">
        <v>109500</v>
      </c>
      <c r="J30" s="9"/>
      <c r="L30" s="43">
        <v>200000</v>
      </c>
      <c r="M30" s="43"/>
      <c r="P30" s="136"/>
      <c r="Q30" s="136"/>
      <c r="R30" s="147"/>
      <c r="S30" s="147"/>
      <c r="T30" s="160"/>
      <c r="U30" s="160"/>
    </row>
    <row r="31" spans="1:21" s="15" customFormat="1" x14ac:dyDescent="0.25">
      <c r="A31" s="107" t="s">
        <v>99</v>
      </c>
      <c r="B31" s="108"/>
      <c r="C31" s="108"/>
      <c r="D31" s="108"/>
      <c r="E31" s="108"/>
      <c r="F31" s="108"/>
      <c r="G31" s="108"/>
      <c r="H31" s="108"/>
      <c r="I31" s="108"/>
      <c r="J31" s="109"/>
      <c r="L31" s="43">
        <v>40000000</v>
      </c>
      <c r="M31" s="42" t="s">
        <v>51</v>
      </c>
      <c r="R31" s="143"/>
      <c r="S31" s="143"/>
      <c r="T31" s="156"/>
      <c r="U31" s="156"/>
    </row>
    <row r="32" spans="1:21" ht="49.15" customHeight="1" x14ac:dyDescent="0.25">
      <c r="A32" s="9"/>
      <c r="B32" s="9"/>
      <c r="C32" s="9"/>
      <c r="D32" s="7" t="s">
        <v>100</v>
      </c>
      <c r="E32" s="7" t="s">
        <v>338</v>
      </c>
      <c r="F32" s="7" t="s">
        <v>101</v>
      </c>
      <c r="G32" s="42" t="s">
        <v>51</v>
      </c>
      <c r="H32" s="43">
        <v>450000</v>
      </c>
      <c r="I32" s="42" t="s">
        <v>51</v>
      </c>
      <c r="J32" s="59" t="s">
        <v>339</v>
      </c>
      <c r="L32" s="43">
        <v>1000000</v>
      </c>
      <c r="M32" s="91">
        <v>1083000</v>
      </c>
    </row>
    <row r="33" spans="1:21" ht="47.45" customHeight="1" x14ac:dyDescent="0.25">
      <c r="A33" s="9"/>
      <c r="B33" s="9"/>
      <c r="C33" s="9"/>
      <c r="D33" s="7"/>
      <c r="E33" s="7" t="s">
        <v>102</v>
      </c>
      <c r="F33" s="7" t="s">
        <v>103</v>
      </c>
      <c r="G33" s="42" t="s">
        <v>51</v>
      </c>
      <c r="H33" s="43">
        <v>350000</v>
      </c>
      <c r="I33" s="42" t="s">
        <v>51</v>
      </c>
      <c r="J33" s="59" t="s">
        <v>339</v>
      </c>
      <c r="L33" s="94">
        <f>SUM(L9:L32)</f>
        <v>45714100</v>
      </c>
      <c r="M33" s="94">
        <f>SUM(M9:M32)</f>
        <v>3856111</v>
      </c>
    </row>
    <row r="34" spans="1:21" ht="48" customHeight="1" x14ac:dyDescent="0.25">
      <c r="A34" s="9"/>
      <c r="B34" s="9"/>
      <c r="C34" s="9"/>
      <c r="D34" s="7"/>
      <c r="E34" s="7" t="s">
        <v>104</v>
      </c>
      <c r="F34" s="7" t="s">
        <v>340</v>
      </c>
      <c r="G34" s="7" t="s">
        <v>340</v>
      </c>
      <c r="H34" s="43">
        <v>200000</v>
      </c>
      <c r="I34" s="43"/>
      <c r="J34" s="90" t="s">
        <v>341</v>
      </c>
    </row>
    <row r="35" spans="1:21" ht="73.150000000000006" customHeight="1" x14ac:dyDescent="0.25">
      <c r="A35" s="7" t="s">
        <v>109</v>
      </c>
      <c r="B35" s="9"/>
      <c r="C35" s="7" t="s">
        <v>105</v>
      </c>
      <c r="D35" s="7" t="s">
        <v>106</v>
      </c>
      <c r="E35" s="7" t="s">
        <v>107</v>
      </c>
      <c r="F35" s="7" t="s">
        <v>108</v>
      </c>
      <c r="G35" s="42" t="s">
        <v>51</v>
      </c>
      <c r="H35" s="43">
        <v>40000000</v>
      </c>
      <c r="I35" s="42" t="s">
        <v>51</v>
      </c>
      <c r="J35" s="9"/>
    </row>
    <row r="36" spans="1:21" ht="73.150000000000006" customHeight="1" x14ac:dyDescent="0.25">
      <c r="A36" s="7" t="s">
        <v>121</v>
      </c>
      <c r="B36" s="9"/>
      <c r="C36" s="7" t="s">
        <v>342</v>
      </c>
      <c r="D36" s="7" t="s">
        <v>123</v>
      </c>
      <c r="E36" s="7" t="s">
        <v>343</v>
      </c>
      <c r="F36" s="7" t="s">
        <v>344</v>
      </c>
      <c r="G36" s="47" t="s">
        <v>345</v>
      </c>
      <c r="H36" s="43">
        <v>1000000</v>
      </c>
      <c r="I36" s="91">
        <v>1083000</v>
      </c>
      <c r="J36" s="9"/>
    </row>
    <row r="37" spans="1:21" x14ac:dyDescent="0.25">
      <c r="A37" s="17" t="s">
        <v>17</v>
      </c>
      <c r="B37" s="13"/>
      <c r="C37" s="13"/>
      <c r="D37" s="13"/>
      <c r="E37" s="13"/>
      <c r="F37" s="13"/>
      <c r="G37" s="13"/>
      <c r="H37" s="13"/>
      <c r="I37" s="43"/>
      <c r="J37" s="13"/>
    </row>
    <row r="38" spans="1:21" x14ac:dyDescent="0.25">
      <c r="A38" s="17" t="s">
        <v>18</v>
      </c>
      <c r="B38" s="13"/>
      <c r="C38" s="13"/>
      <c r="D38" s="13"/>
      <c r="E38" s="13"/>
      <c r="F38" s="13"/>
      <c r="G38" s="13"/>
      <c r="H38" s="13"/>
      <c r="I38" s="13"/>
      <c r="J38" s="13"/>
    </row>
    <row r="39" spans="1:21" s="15" customFormat="1" x14ac:dyDescent="0.25">
      <c r="A39" s="16" t="s">
        <v>15</v>
      </c>
      <c r="B39" s="14"/>
      <c r="C39" s="14"/>
      <c r="D39" s="14"/>
      <c r="E39" s="14"/>
      <c r="F39" s="14"/>
      <c r="G39" s="14"/>
      <c r="H39" s="50">
        <v>45714100</v>
      </c>
      <c r="I39" s="50">
        <v>3856111</v>
      </c>
      <c r="J39" s="14"/>
      <c r="P39" s="131">
        <f>H39</f>
        <v>45714100</v>
      </c>
      <c r="Q39" s="131">
        <f>I39</f>
        <v>3856111</v>
      </c>
      <c r="R39" s="143"/>
      <c r="S39" s="143"/>
      <c r="T39" s="156"/>
      <c r="U39" s="156"/>
    </row>
    <row r="40" spans="1:21" x14ac:dyDescent="0.25">
      <c r="A40" s="116" t="s">
        <v>16</v>
      </c>
      <c r="B40" s="117"/>
      <c r="C40" s="117"/>
      <c r="D40" s="117"/>
      <c r="E40" s="117"/>
      <c r="F40" s="117"/>
      <c r="G40" s="117"/>
      <c r="H40" s="117"/>
      <c r="I40" s="117"/>
      <c r="J40" s="118"/>
    </row>
    <row r="41" spans="1:21" ht="231.6" customHeight="1" x14ac:dyDescent="0.25">
      <c r="A41" s="64" t="s">
        <v>347</v>
      </c>
      <c r="B41" s="7" t="s">
        <v>176</v>
      </c>
      <c r="C41" s="7" t="s">
        <v>177</v>
      </c>
      <c r="D41" s="7" t="s">
        <v>80</v>
      </c>
      <c r="E41" s="7" t="s">
        <v>178</v>
      </c>
      <c r="F41" s="7" t="s">
        <v>179</v>
      </c>
      <c r="G41" s="93" t="s">
        <v>200</v>
      </c>
      <c r="H41" s="43">
        <v>150000</v>
      </c>
      <c r="I41" s="43">
        <v>150000</v>
      </c>
      <c r="J41" s="12"/>
    </row>
    <row r="42" spans="1:21" x14ac:dyDescent="0.25">
      <c r="A42" s="17" t="s">
        <v>17</v>
      </c>
      <c r="B42" s="13"/>
      <c r="C42" s="13"/>
      <c r="D42" s="13"/>
      <c r="E42" s="13"/>
      <c r="F42" s="13"/>
      <c r="G42" s="13"/>
      <c r="H42" s="13"/>
      <c r="I42" s="13"/>
      <c r="J42" s="13"/>
    </row>
    <row r="43" spans="1:21" x14ac:dyDescent="0.25">
      <c r="A43" s="17" t="s">
        <v>18</v>
      </c>
      <c r="B43" s="13"/>
      <c r="C43" s="13"/>
      <c r="D43" s="13"/>
      <c r="E43" s="13"/>
      <c r="F43" s="13"/>
      <c r="G43" s="13"/>
      <c r="H43" s="13"/>
      <c r="I43" s="13"/>
      <c r="J43" s="13"/>
    </row>
    <row r="44" spans="1:21" s="15" customFormat="1" x14ac:dyDescent="0.25">
      <c r="A44" s="16" t="s">
        <v>15</v>
      </c>
      <c r="B44" s="14"/>
      <c r="C44" s="14"/>
      <c r="D44" s="14"/>
      <c r="E44" s="14"/>
      <c r="F44" s="14"/>
      <c r="G44" s="14"/>
      <c r="H44" s="50">
        <v>150000</v>
      </c>
      <c r="I44" s="50">
        <v>150000</v>
      </c>
      <c r="J44" s="14"/>
      <c r="P44" s="131">
        <f>H44</f>
        <v>150000</v>
      </c>
      <c r="Q44" s="131">
        <f>I44</f>
        <v>150000</v>
      </c>
      <c r="R44" s="143"/>
      <c r="S44" s="143"/>
      <c r="T44" s="156"/>
      <c r="U44" s="156"/>
    </row>
    <row r="45" spans="1:21" x14ac:dyDescent="0.25">
      <c r="A45" s="116" t="s">
        <v>19</v>
      </c>
      <c r="B45" s="117"/>
      <c r="C45" s="117"/>
      <c r="D45" s="117"/>
      <c r="E45" s="117"/>
      <c r="F45" s="117"/>
      <c r="G45" s="117"/>
      <c r="H45" s="117"/>
      <c r="I45" s="117"/>
      <c r="J45" s="118"/>
    </row>
    <row r="46" spans="1:21" x14ac:dyDescent="0.25">
      <c r="A46" s="41" t="s">
        <v>50</v>
      </c>
      <c r="B46" s="12"/>
      <c r="C46" s="12"/>
      <c r="D46" s="12"/>
      <c r="E46" s="12"/>
      <c r="F46" s="12"/>
      <c r="G46" s="12"/>
      <c r="H46" s="12"/>
      <c r="I46" s="12"/>
      <c r="J46" s="12"/>
      <c r="K46" s="18"/>
    </row>
    <row r="47" spans="1:21" ht="60" x14ac:dyDescent="0.25">
      <c r="A47" s="7" t="s">
        <v>352</v>
      </c>
      <c r="B47" s="13"/>
      <c r="C47" s="7" t="s">
        <v>353</v>
      </c>
      <c r="D47" s="7" t="s">
        <v>354</v>
      </c>
      <c r="E47" s="7" t="s">
        <v>355</v>
      </c>
      <c r="F47" s="9" t="s">
        <v>369</v>
      </c>
      <c r="G47" s="9" t="s">
        <v>356</v>
      </c>
      <c r="H47" s="32">
        <v>150000</v>
      </c>
      <c r="I47" s="91">
        <v>150000</v>
      </c>
      <c r="J47" s="7"/>
      <c r="K47" s="18"/>
    </row>
    <row r="48" spans="1:21" ht="156" x14ac:dyDescent="0.25">
      <c r="A48" s="7" t="s">
        <v>357</v>
      </c>
      <c r="B48" s="13"/>
      <c r="C48" s="7" t="s">
        <v>358</v>
      </c>
      <c r="D48" s="7" t="s">
        <v>52</v>
      </c>
      <c r="E48" s="7" t="s">
        <v>359</v>
      </c>
      <c r="F48" s="7" t="s">
        <v>370</v>
      </c>
      <c r="G48" s="7" t="s">
        <v>360</v>
      </c>
      <c r="H48" s="43">
        <v>300000</v>
      </c>
      <c r="I48" s="91">
        <v>300000</v>
      </c>
      <c r="J48" s="6"/>
      <c r="K48" s="18"/>
    </row>
    <row r="49" spans="1:21" s="45" customFormat="1" ht="64.150000000000006" customHeight="1" x14ac:dyDescent="0.25">
      <c r="A49" s="7" t="s">
        <v>361</v>
      </c>
      <c r="B49" s="58"/>
      <c r="C49" s="7" t="s">
        <v>362</v>
      </c>
      <c r="D49" s="7" t="s">
        <v>52</v>
      </c>
      <c r="E49" s="7" t="s">
        <v>363</v>
      </c>
      <c r="F49" s="7" t="s">
        <v>369</v>
      </c>
      <c r="G49" s="7" t="s">
        <v>364</v>
      </c>
      <c r="H49" s="46">
        <v>100000</v>
      </c>
      <c r="I49" s="91">
        <v>100000</v>
      </c>
      <c r="J49" s="6"/>
      <c r="K49" s="44"/>
      <c r="P49" s="137"/>
      <c r="Q49" s="137"/>
      <c r="R49" s="148"/>
      <c r="S49" s="148"/>
      <c r="T49" s="161"/>
      <c r="U49" s="161"/>
    </row>
    <row r="50" spans="1:21" s="45" customFormat="1" ht="108" x14ac:dyDescent="0.25">
      <c r="A50" s="7" t="s">
        <v>365</v>
      </c>
      <c r="B50" s="58"/>
      <c r="C50" s="7" t="s">
        <v>366</v>
      </c>
      <c r="D50" s="7" t="s">
        <v>52</v>
      </c>
      <c r="E50" s="7" t="s">
        <v>367</v>
      </c>
      <c r="F50" s="7" t="s">
        <v>369</v>
      </c>
      <c r="G50" s="7" t="s">
        <v>368</v>
      </c>
      <c r="H50" s="91">
        <v>150000</v>
      </c>
      <c r="I50" s="91">
        <v>150000</v>
      </c>
      <c r="J50" s="6"/>
      <c r="K50" s="44"/>
      <c r="P50" s="137"/>
      <c r="Q50" s="137"/>
      <c r="R50" s="148"/>
      <c r="S50" s="148"/>
      <c r="T50" s="161"/>
      <c r="U50" s="161"/>
    </row>
    <row r="51" spans="1:21" x14ac:dyDescent="0.25">
      <c r="A51" s="17" t="s">
        <v>17</v>
      </c>
      <c r="B51" s="12"/>
      <c r="C51" s="12"/>
      <c r="D51" s="12"/>
      <c r="E51" s="12"/>
      <c r="F51" s="12"/>
      <c r="G51" s="12"/>
      <c r="H51" s="12"/>
      <c r="I51" s="12"/>
      <c r="J51" s="12"/>
      <c r="K51" s="18"/>
    </row>
    <row r="52" spans="1:21" x14ac:dyDescent="0.25">
      <c r="A52" s="17" t="s">
        <v>18</v>
      </c>
      <c r="B52" s="12"/>
      <c r="C52" s="12"/>
      <c r="D52" s="12"/>
      <c r="E52" s="12"/>
      <c r="F52" s="12"/>
      <c r="G52" s="12"/>
      <c r="H52" s="12"/>
      <c r="I52" s="12"/>
      <c r="J52" s="12"/>
      <c r="K52" s="18"/>
    </row>
    <row r="53" spans="1:21" s="15" customFormat="1" x14ac:dyDescent="0.25">
      <c r="A53" s="16" t="s">
        <v>15</v>
      </c>
      <c r="B53" s="14"/>
      <c r="C53" s="14"/>
      <c r="D53" s="14"/>
      <c r="E53" s="14"/>
      <c r="F53" s="14"/>
      <c r="G53" s="14"/>
      <c r="H53" s="40">
        <v>700000</v>
      </c>
      <c r="I53" s="95">
        <v>700000</v>
      </c>
      <c r="J53" s="14"/>
      <c r="K53" s="19"/>
      <c r="P53" s="132"/>
      <c r="R53" s="149">
        <f>H53</f>
        <v>700000</v>
      </c>
      <c r="S53" s="149">
        <f>I53</f>
        <v>700000</v>
      </c>
      <c r="T53" s="156"/>
      <c r="U53" s="156"/>
    </row>
    <row r="54" spans="1:21" s="15" customFormat="1" x14ac:dyDescent="0.25">
      <c r="A54" s="16" t="s">
        <v>20</v>
      </c>
      <c r="B54" s="14"/>
      <c r="C54" s="14"/>
      <c r="D54" s="14"/>
      <c r="E54" s="14"/>
      <c r="F54" s="14"/>
      <c r="G54" s="14"/>
      <c r="H54" s="50">
        <v>46564100</v>
      </c>
      <c r="I54" s="50">
        <v>4706111</v>
      </c>
      <c r="J54" s="14"/>
      <c r="K54" s="19"/>
      <c r="R54" s="143"/>
      <c r="S54" s="143"/>
      <c r="T54" s="156"/>
      <c r="U54" s="156"/>
    </row>
    <row r="55" spans="1:21" x14ac:dyDescent="0.25">
      <c r="A55" s="113" t="s">
        <v>21</v>
      </c>
      <c r="B55" s="114"/>
      <c r="C55" s="114"/>
      <c r="D55" s="114"/>
      <c r="E55" s="114"/>
      <c r="F55" s="114"/>
      <c r="G55" s="114"/>
      <c r="H55" s="114"/>
      <c r="I55" s="114"/>
      <c r="J55" s="115"/>
    </row>
    <row r="56" spans="1:21" s="44" customFormat="1" ht="114" customHeight="1" x14ac:dyDescent="0.25">
      <c r="A56" s="7" t="s">
        <v>204</v>
      </c>
      <c r="B56" s="7" t="s">
        <v>205</v>
      </c>
      <c r="C56" s="7" t="s">
        <v>206</v>
      </c>
      <c r="D56" s="7" t="s">
        <v>207</v>
      </c>
      <c r="E56" s="7" t="s">
        <v>208</v>
      </c>
      <c r="F56" s="7" t="s">
        <v>209</v>
      </c>
      <c r="G56" s="7" t="s">
        <v>210</v>
      </c>
      <c r="H56" s="11">
        <v>73000</v>
      </c>
      <c r="I56" s="47" t="s">
        <v>371</v>
      </c>
      <c r="J56" s="48" t="s">
        <v>211</v>
      </c>
      <c r="P56" s="138"/>
      <c r="Q56" s="138"/>
      <c r="R56" s="150"/>
      <c r="S56" s="150"/>
      <c r="T56" s="162"/>
      <c r="U56" s="162"/>
    </row>
    <row r="57" spans="1:21" s="44" customFormat="1" ht="218.45" customHeight="1" x14ac:dyDescent="0.25">
      <c r="A57" s="7"/>
      <c r="B57" s="7"/>
      <c r="C57" s="7"/>
      <c r="D57" s="7"/>
      <c r="E57" s="7" t="s">
        <v>212</v>
      </c>
      <c r="F57" s="7" t="s">
        <v>213</v>
      </c>
      <c r="G57" s="7" t="s">
        <v>214</v>
      </c>
      <c r="H57" s="11">
        <v>93000</v>
      </c>
      <c r="I57" s="47" t="s">
        <v>372</v>
      </c>
      <c r="J57" s="48" t="s">
        <v>215</v>
      </c>
      <c r="P57" s="138"/>
      <c r="Q57" s="138"/>
      <c r="R57" s="150"/>
      <c r="S57" s="150"/>
      <c r="T57" s="162"/>
      <c r="U57" s="162"/>
    </row>
    <row r="58" spans="1:21" s="44" customFormat="1" ht="180" customHeight="1" x14ac:dyDescent="0.25">
      <c r="A58" s="7"/>
      <c r="B58" s="7"/>
      <c r="C58" s="7"/>
      <c r="D58" s="7" t="s">
        <v>216</v>
      </c>
      <c r="E58" s="7" t="s">
        <v>217</v>
      </c>
      <c r="F58" s="7" t="s">
        <v>218</v>
      </c>
      <c r="G58" s="7" t="s">
        <v>221</v>
      </c>
      <c r="H58" s="11">
        <v>397000</v>
      </c>
      <c r="I58" s="48">
        <v>180000</v>
      </c>
      <c r="J58" s="48" t="s">
        <v>219</v>
      </c>
      <c r="P58" s="138"/>
      <c r="Q58" s="138"/>
      <c r="R58" s="150"/>
      <c r="S58" s="150"/>
      <c r="T58" s="162"/>
      <c r="U58" s="162"/>
    </row>
    <row r="59" spans="1:21" s="44" customFormat="1" ht="234" customHeight="1" x14ac:dyDescent="0.25">
      <c r="A59" s="7"/>
      <c r="B59" s="7"/>
      <c r="C59" s="7"/>
      <c r="D59" s="7"/>
      <c r="E59" s="7" t="s">
        <v>220</v>
      </c>
      <c r="F59" s="7" t="s">
        <v>222</v>
      </c>
      <c r="G59" s="7" t="s">
        <v>223</v>
      </c>
      <c r="H59" s="11">
        <v>54000</v>
      </c>
      <c r="I59" s="48">
        <v>45000</v>
      </c>
      <c r="J59" s="48" t="s">
        <v>282</v>
      </c>
      <c r="P59" s="138"/>
      <c r="Q59" s="138"/>
      <c r="R59" s="150"/>
      <c r="S59" s="150"/>
      <c r="T59" s="162"/>
      <c r="U59" s="162"/>
    </row>
    <row r="60" spans="1:21" s="44" customFormat="1" ht="218.45" customHeight="1" x14ac:dyDescent="0.25">
      <c r="A60" s="7" t="s">
        <v>224</v>
      </c>
      <c r="B60" s="7" t="s">
        <v>225</v>
      </c>
      <c r="C60" s="7" t="s">
        <v>226</v>
      </c>
      <c r="D60" s="7" t="s">
        <v>227</v>
      </c>
      <c r="E60" s="7" t="s">
        <v>228</v>
      </c>
      <c r="F60" s="7" t="s">
        <v>229</v>
      </c>
      <c r="G60" s="59" t="s">
        <v>230</v>
      </c>
      <c r="H60" s="71">
        <v>180000</v>
      </c>
      <c r="I60" s="79">
        <v>87580</v>
      </c>
      <c r="J60" s="47" t="s">
        <v>231</v>
      </c>
      <c r="P60" s="138"/>
      <c r="Q60" s="138"/>
      <c r="R60" s="150"/>
      <c r="S60" s="150"/>
      <c r="T60" s="162"/>
      <c r="U60" s="162"/>
    </row>
    <row r="61" spans="1:21" s="44" customFormat="1" ht="88.9" customHeight="1" x14ac:dyDescent="0.25">
      <c r="A61" s="7" t="s">
        <v>232</v>
      </c>
      <c r="B61" s="7" t="s">
        <v>233</v>
      </c>
      <c r="C61" s="7" t="s">
        <v>234</v>
      </c>
      <c r="D61" s="7" t="s">
        <v>216</v>
      </c>
      <c r="E61" s="7" t="s">
        <v>235</v>
      </c>
      <c r="F61" s="6" t="s">
        <v>236</v>
      </c>
      <c r="G61" s="59" t="s">
        <v>237</v>
      </c>
      <c r="H61" s="48">
        <v>67500</v>
      </c>
      <c r="I61" s="7">
        <v>0</v>
      </c>
      <c r="J61" s="48" t="s">
        <v>238</v>
      </c>
      <c r="P61" s="138"/>
      <c r="Q61" s="138"/>
      <c r="R61" s="150"/>
      <c r="S61" s="150"/>
      <c r="T61" s="162"/>
      <c r="U61" s="162"/>
    </row>
    <row r="62" spans="1:21" s="44" customFormat="1" ht="81" customHeight="1" x14ac:dyDescent="0.25">
      <c r="A62" s="7" t="s">
        <v>239</v>
      </c>
      <c r="B62" s="7"/>
      <c r="C62" s="7" t="s">
        <v>240</v>
      </c>
      <c r="D62" s="7"/>
      <c r="E62" s="7" t="s">
        <v>241</v>
      </c>
      <c r="F62" s="6" t="s">
        <v>242</v>
      </c>
      <c r="G62" s="59" t="s">
        <v>243</v>
      </c>
      <c r="H62" s="11">
        <v>24000</v>
      </c>
      <c r="I62" s="46">
        <v>12000</v>
      </c>
      <c r="J62" s="47" t="s">
        <v>244</v>
      </c>
      <c r="P62" s="138"/>
      <c r="Q62" s="138"/>
      <c r="R62" s="150"/>
      <c r="S62" s="150"/>
      <c r="T62" s="162"/>
      <c r="U62" s="162"/>
    </row>
    <row r="63" spans="1:21" s="44" customFormat="1" ht="76.150000000000006" customHeight="1" x14ac:dyDescent="0.25">
      <c r="A63" s="7" t="s">
        <v>245</v>
      </c>
      <c r="B63" s="7" t="s">
        <v>246</v>
      </c>
      <c r="C63" s="7" t="s">
        <v>247</v>
      </c>
      <c r="D63" s="7" t="s">
        <v>248</v>
      </c>
      <c r="E63" s="7" t="s">
        <v>249</v>
      </c>
      <c r="F63" s="7" t="s">
        <v>250</v>
      </c>
      <c r="G63" s="7" t="s">
        <v>251</v>
      </c>
      <c r="H63" s="11">
        <v>54000</v>
      </c>
      <c r="I63" s="47">
        <v>0</v>
      </c>
      <c r="J63" s="11"/>
      <c r="P63" s="138"/>
      <c r="Q63" s="138"/>
      <c r="R63" s="150"/>
      <c r="S63" s="150"/>
      <c r="T63" s="162"/>
      <c r="U63" s="162"/>
    </row>
    <row r="64" spans="1:21" s="44" customFormat="1" ht="60.6" customHeight="1" x14ac:dyDescent="0.25">
      <c r="A64" s="7" t="s">
        <v>252</v>
      </c>
      <c r="B64" s="7" t="s">
        <v>253</v>
      </c>
      <c r="C64" s="7" t="s">
        <v>254</v>
      </c>
      <c r="D64" s="7" t="s">
        <v>255</v>
      </c>
      <c r="E64" s="7" t="s">
        <v>256</v>
      </c>
      <c r="F64" s="7" t="s">
        <v>257</v>
      </c>
      <c r="G64" s="7" t="s">
        <v>258</v>
      </c>
      <c r="H64" s="11">
        <v>307000</v>
      </c>
      <c r="I64" s="65">
        <v>56000</v>
      </c>
      <c r="J64" s="11">
        <v>251000</v>
      </c>
      <c r="P64" s="138"/>
      <c r="Q64" s="138"/>
      <c r="R64" s="150"/>
      <c r="S64" s="150"/>
      <c r="T64" s="162"/>
      <c r="U64" s="162"/>
    </row>
    <row r="65" spans="1:21" s="44" customFormat="1" ht="86.45" customHeight="1" x14ac:dyDescent="0.25">
      <c r="A65" s="6" t="s">
        <v>259</v>
      </c>
      <c r="B65" s="37" t="s">
        <v>260</v>
      </c>
      <c r="C65" s="37" t="s">
        <v>261</v>
      </c>
      <c r="D65" s="37" t="s">
        <v>262</v>
      </c>
      <c r="E65" s="37" t="s">
        <v>263</v>
      </c>
      <c r="F65" s="37" t="s">
        <v>264</v>
      </c>
      <c r="G65" s="37" t="s">
        <v>265</v>
      </c>
      <c r="H65" s="80">
        <v>270000</v>
      </c>
      <c r="I65" s="49">
        <v>0</v>
      </c>
      <c r="J65" s="49" t="s">
        <v>266</v>
      </c>
      <c r="P65" s="138"/>
      <c r="Q65" s="138"/>
      <c r="R65" s="150"/>
      <c r="S65" s="150"/>
      <c r="T65" s="162"/>
      <c r="U65" s="162"/>
    </row>
    <row r="66" spans="1:21" x14ac:dyDescent="0.25">
      <c r="A66" s="20" t="s">
        <v>17</v>
      </c>
      <c r="B66" s="21"/>
      <c r="C66" s="21"/>
      <c r="D66" s="21"/>
      <c r="E66" s="21"/>
      <c r="F66" s="21"/>
      <c r="G66" s="21"/>
      <c r="H66" s="21"/>
      <c r="I66" s="21"/>
      <c r="J66" s="21"/>
      <c r="K66" s="18"/>
    </row>
    <row r="67" spans="1:21" x14ac:dyDescent="0.25">
      <c r="A67" s="17" t="s">
        <v>18</v>
      </c>
      <c r="B67" s="12"/>
      <c r="C67" s="12"/>
      <c r="D67" s="12"/>
      <c r="E67" s="12"/>
      <c r="F67" s="12"/>
      <c r="G67" s="12"/>
      <c r="H67" s="12"/>
      <c r="I67" s="12"/>
      <c r="J67" s="12"/>
      <c r="K67" s="18"/>
    </row>
    <row r="68" spans="1:21" s="15" customFormat="1" x14ac:dyDescent="0.25">
      <c r="A68" s="16" t="s">
        <v>22</v>
      </c>
      <c r="B68" s="14"/>
      <c r="C68" s="14"/>
      <c r="D68" s="14"/>
      <c r="E68" s="14"/>
      <c r="F68" s="14"/>
      <c r="G68" s="14"/>
      <c r="H68" s="40">
        <v>1519500</v>
      </c>
      <c r="I68" s="50">
        <v>450580</v>
      </c>
      <c r="J68" s="40"/>
      <c r="K68" s="19"/>
      <c r="P68" s="132">
        <f>H68</f>
        <v>1519500</v>
      </c>
      <c r="Q68" s="131">
        <f>I68</f>
        <v>450580</v>
      </c>
      <c r="R68" s="143"/>
      <c r="S68" s="143"/>
      <c r="T68" s="156"/>
      <c r="U68" s="156"/>
    </row>
    <row r="69" spans="1:21" x14ac:dyDescent="0.25">
      <c r="A69" s="113" t="s">
        <v>197</v>
      </c>
      <c r="B69" s="114"/>
      <c r="C69" s="114"/>
      <c r="D69" s="114"/>
      <c r="E69" s="114"/>
      <c r="F69" s="114"/>
      <c r="G69" s="114"/>
      <c r="H69" s="114"/>
      <c r="I69" s="114"/>
      <c r="J69" s="115"/>
    </row>
    <row r="70" spans="1:21" s="54" customFormat="1" ht="90" customHeight="1" x14ac:dyDescent="0.25">
      <c r="A70" s="53" t="s">
        <v>73</v>
      </c>
      <c r="B70" s="53"/>
      <c r="C70" s="53" t="s">
        <v>74</v>
      </c>
      <c r="D70" s="53" t="s">
        <v>75</v>
      </c>
      <c r="E70" s="53" t="s">
        <v>126</v>
      </c>
      <c r="F70" s="55" t="s">
        <v>201</v>
      </c>
      <c r="G70" s="55" t="s">
        <v>202</v>
      </c>
      <c r="H70" s="76">
        <v>985272.4</v>
      </c>
      <c r="I70" s="56">
        <v>985272.4</v>
      </c>
      <c r="J70" s="53" t="s">
        <v>373</v>
      </c>
      <c r="P70" s="139"/>
      <c r="Q70" s="139"/>
      <c r="R70" s="151"/>
      <c r="S70" s="151"/>
      <c r="T70" s="163"/>
      <c r="U70" s="163"/>
    </row>
    <row r="71" spans="1:21" s="57" customFormat="1" ht="37.9" customHeight="1" x14ac:dyDescent="0.25">
      <c r="A71" s="30"/>
      <c r="B71" s="30"/>
      <c r="C71" s="30"/>
      <c r="D71" s="30"/>
      <c r="E71" s="7" t="s">
        <v>76</v>
      </c>
      <c r="F71" s="7" t="s">
        <v>180</v>
      </c>
      <c r="G71" s="7" t="s">
        <v>181</v>
      </c>
      <c r="H71" s="46">
        <v>1401547.56</v>
      </c>
      <c r="I71" s="46">
        <v>1401547.56</v>
      </c>
      <c r="J71" s="7" t="s">
        <v>188</v>
      </c>
      <c r="P71" s="140"/>
      <c r="Q71" s="140"/>
      <c r="R71" s="152"/>
      <c r="S71" s="152"/>
      <c r="T71" s="164"/>
      <c r="U71" s="164"/>
    </row>
    <row r="72" spans="1:21" s="44" customFormat="1" ht="65.45" customHeight="1" x14ac:dyDescent="0.25">
      <c r="A72" s="7"/>
      <c r="B72" s="7"/>
      <c r="C72" s="7"/>
      <c r="D72" s="7"/>
      <c r="E72" s="7"/>
      <c r="F72" s="7" t="s">
        <v>182</v>
      </c>
      <c r="G72" s="7" t="s">
        <v>183</v>
      </c>
      <c r="H72" s="46">
        <v>725537.8</v>
      </c>
      <c r="I72" s="77">
        <v>725537.8</v>
      </c>
      <c r="J72" s="7" t="s">
        <v>186</v>
      </c>
      <c r="P72" s="138"/>
      <c r="Q72" s="138"/>
      <c r="R72" s="150"/>
      <c r="S72" s="150"/>
      <c r="T72" s="162"/>
      <c r="U72" s="162"/>
    </row>
    <row r="73" spans="1:21" s="44" customFormat="1" ht="65.45" customHeight="1" x14ac:dyDescent="0.25">
      <c r="A73" s="7"/>
      <c r="B73" s="7"/>
      <c r="C73" s="7"/>
      <c r="D73" s="7"/>
      <c r="E73" s="7" t="s">
        <v>77</v>
      </c>
      <c r="F73" s="7" t="s">
        <v>184</v>
      </c>
      <c r="G73" s="7" t="s">
        <v>185</v>
      </c>
      <c r="H73" s="11">
        <v>1720000</v>
      </c>
      <c r="I73" s="11">
        <v>1720000</v>
      </c>
      <c r="J73" s="7" t="s">
        <v>187</v>
      </c>
      <c r="P73" s="138"/>
      <c r="Q73" s="138"/>
      <c r="R73" s="150"/>
      <c r="S73" s="150"/>
      <c r="T73" s="162"/>
      <c r="U73" s="162"/>
    </row>
    <row r="74" spans="1:21" s="44" customFormat="1" ht="85.9" customHeight="1" x14ac:dyDescent="0.25">
      <c r="A74" s="37"/>
      <c r="B74" s="37"/>
      <c r="C74" s="37"/>
      <c r="D74" s="37"/>
      <c r="E74" s="37" t="s">
        <v>189</v>
      </c>
      <c r="F74" s="37" t="s">
        <v>374</v>
      </c>
      <c r="G74" s="37" t="s">
        <v>203</v>
      </c>
      <c r="H74" s="77">
        <v>468710</v>
      </c>
      <c r="I74" s="77">
        <v>468710</v>
      </c>
      <c r="J74" s="37" t="s">
        <v>190</v>
      </c>
      <c r="P74" s="138"/>
      <c r="Q74" s="138"/>
      <c r="R74" s="150"/>
      <c r="S74" s="150"/>
      <c r="T74" s="162"/>
      <c r="U74" s="162"/>
    </row>
    <row r="75" spans="1:21" s="44" customFormat="1" ht="90" customHeight="1" x14ac:dyDescent="0.25">
      <c r="A75" s="37"/>
      <c r="B75" s="37"/>
      <c r="C75" s="37"/>
      <c r="D75" s="37"/>
      <c r="E75" s="37"/>
      <c r="F75" s="37"/>
      <c r="G75" s="37" t="s">
        <v>191</v>
      </c>
      <c r="H75" s="77">
        <v>997572</v>
      </c>
      <c r="I75" s="77">
        <v>997572</v>
      </c>
      <c r="J75" s="37" t="s">
        <v>192</v>
      </c>
      <c r="P75" s="138"/>
      <c r="Q75" s="138"/>
      <c r="R75" s="150"/>
      <c r="S75" s="150"/>
      <c r="T75" s="162"/>
      <c r="U75" s="162"/>
    </row>
    <row r="76" spans="1:21" s="44" customFormat="1" ht="81.599999999999994" customHeight="1" x14ac:dyDescent="0.25">
      <c r="A76" s="7"/>
      <c r="B76" s="7"/>
      <c r="C76" s="7"/>
      <c r="D76" s="7"/>
      <c r="E76" s="7" t="s">
        <v>193</v>
      </c>
      <c r="F76" s="7" t="s">
        <v>194</v>
      </c>
      <c r="G76" s="7" t="s">
        <v>195</v>
      </c>
      <c r="H76" s="46">
        <v>1530250</v>
      </c>
      <c r="I76" s="46">
        <v>1530250</v>
      </c>
      <c r="J76" s="7" t="s">
        <v>196</v>
      </c>
      <c r="P76" s="138"/>
      <c r="Q76" s="138"/>
      <c r="R76" s="150"/>
      <c r="S76" s="150"/>
      <c r="T76" s="162"/>
      <c r="U76" s="162"/>
    </row>
    <row r="77" spans="1:21" x14ac:dyDescent="0.25">
      <c r="A77" s="20" t="s">
        <v>17</v>
      </c>
      <c r="B77" s="21"/>
      <c r="C77" s="21"/>
      <c r="D77" s="21"/>
      <c r="E77" s="21"/>
      <c r="F77" s="21"/>
      <c r="G77" s="21"/>
      <c r="H77" s="21"/>
      <c r="I77" s="21"/>
      <c r="J77" s="21"/>
      <c r="K77" s="18"/>
    </row>
    <row r="78" spans="1:21" x14ac:dyDescent="0.25">
      <c r="A78" s="17" t="s">
        <v>18</v>
      </c>
      <c r="B78" s="12"/>
      <c r="C78" s="12"/>
      <c r="D78" s="12"/>
      <c r="E78" s="12"/>
      <c r="F78" s="12"/>
      <c r="G78" s="12"/>
      <c r="H78" s="78"/>
      <c r="I78" s="75"/>
      <c r="J78" s="12"/>
      <c r="K78" s="18"/>
    </row>
    <row r="79" spans="1:21" s="15" customFormat="1" x14ac:dyDescent="0.25">
      <c r="A79" s="16" t="s">
        <v>22</v>
      </c>
      <c r="B79" s="14"/>
      <c r="C79" s="14"/>
      <c r="D79" s="14"/>
      <c r="E79" s="14"/>
      <c r="F79" s="14"/>
      <c r="G79" s="14"/>
      <c r="H79" s="50">
        <v>7828889.7599999998</v>
      </c>
      <c r="I79" s="40">
        <v>7828889.7599999998</v>
      </c>
      <c r="J79" s="14"/>
      <c r="K79" s="19"/>
      <c r="P79" s="131">
        <f>H79</f>
        <v>7828889.7599999998</v>
      </c>
      <c r="Q79" s="132">
        <f>I79</f>
        <v>7828889.7599999998</v>
      </c>
      <c r="R79" s="143"/>
      <c r="S79" s="143"/>
      <c r="T79" s="156"/>
      <c r="U79" s="156"/>
    </row>
    <row r="80" spans="1:21" x14ac:dyDescent="0.25">
      <c r="A80" s="113" t="s">
        <v>23</v>
      </c>
      <c r="B80" s="114"/>
      <c r="C80" s="114"/>
      <c r="D80" s="114"/>
      <c r="E80" s="114"/>
      <c r="F80" s="114"/>
      <c r="G80" s="114"/>
      <c r="H80" s="114"/>
      <c r="I80" s="114"/>
      <c r="J80" s="115"/>
    </row>
    <row r="81" spans="1:21" s="44" customFormat="1" ht="14.45" customHeight="1" x14ac:dyDescent="0.25">
      <c r="A81" s="122" t="s">
        <v>11</v>
      </c>
      <c r="B81" s="123"/>
      <c r="C81" s="123"/>
      <c r="D81" s="123"/>
      <c r="E81" s="123"/>
      <c r="F81" s="123"/>
      <c r="G81" s="123"/>
      <c r="H81" s="123"/>
      <c r="I81" s="123"/>
      <c r="J81" s="124"/>
      <c r="P81" s="138"/>
      <c r="Q81" s="138"/>
      <c r="R81" s="150"/>
      <c r="S81" s="150"/>
      <c r="T81" s="162"/>
      <c r="U81" s="162"/>
    </row>
    <row r="82" spans="1:21" s="44" customFormat="1" ht="81.599999999999994" customHeight="1" x14ac:dyDescent="0.25">
      <c r="A82" s="7" t="s">
        <v>283</v>
      </c>
      <c r="B82" s="7" t="s">
        <v>53</v>
      </c>
      <c r="C82" s="7" t="s">
        <v>284</v>
      </c>
      <c r="D82" s="7" t="s">
        <v>54</v>
      </c>
      <c r="E82" s="7" t="s">
        <v>285</v>
      </c>
      <c r="F82" s="7" t="s">
        <v>55</v>
      </c>
      <c r="G82" s="7" t="s">
        <v>56</v>
      </c>
      <c r="H82" s="11">
        <v>50000</v>
      </c>
      <c r="I82" s="11">
        <v>105043</v>
      </c>
      <c r="J82" s="60" t="s">
        <v>143</v>
      </c>
      <c r="P82" s="138"/>
      <c r="Q82" s="138"/>
      <c r="R82" s="150"/>
      <c r="S82" s="150"/>
      <c r="T82" s="162"/>
      <c r="U82" s="162"/>
    </row>
    <row r="83" spans="1:21" s="44" customFormat="1" ht="54.6" customHeight="1" x14ac:dyDescent="0.25">
      <c r="A83" s="7"/>
      <c r="B83" s="7"/>
      <c r="C83" s="7"/>
      <c r="D83" s="7"/>
      <c r="E83" s="7" t="s">
        <v>268</v>
      </c>
      <c r="F83" s="7" t="s">
        <v>57</v>
      </c>
      <c r="G83" s="7" t="s">
        <v>58</v>
      </c>
      <c r="H83" s="11">
        <v>200000</v>
      </c>
      <c r="I83" s="11">
        <v>433000</v>
      </c>
      <c r="J83" s="61"/>
      <c r="P83" s="138"/>
      <c r="Q83" s="138"/>
      <c r="R83" s="150"/>
      <c r="S83" s="150"/>
      <c r="T83" s="162"/>
      <c r="U83" s="162"/>
    </row>
    <row r="84" spans="1:21" s="44" customFormat="1" ht="49.9" customHeight="1" x14ac:dyDescent="0.25">
      <c r="A84" s="7"/>
      <c r="B84" s="7"/>
      <c r="C84" s="7"/>
      <c r="D84" s="7"/>
      <c r="E84" s="7" t="s">
        <v>145</v>
      </c>
      <c r="F84" s="7" t="s">
        <v>144</v>
      </c>
      <c r="G84" s="7" t="s">
        <v>269</v>
      </c>
      <c r="H84" s="11">
        <v>300000</v>
      </c>
      <c r="I84" s="11">
        <v>320333.75</v>
      </c>
      <c r="J84" s="62"/>
      <c r="P84" s="138"/>
      <c r="Q84" s="138"/>
      <c r="R84" s="150"/>
      <c r="S84" s="150"/>
      <c r="T84" s="162"/>
      <c r="U84" s="162"/>
    </row>
    <row r="85" spans="1:21" s="44" customFormat="1" ht="55.15" customHeight="1" x14ac:dyDescent="0.25">
      <c r="A85" s="7" t="s">
        <v>59</v>
      </c>
      <c r="B85" s="7" t="s">
        <v>60</v>
      </c>
      <c r="C85" s="7" t="s">
        <v>286</v>
      </c>
      <c r="D85" s="7" t="s">
        <v>61</v>
      </c>
      <c r="E85" s="7" t="s">
        <v>62</v>
      </c>
      <c r="F85" s="7" t="s">
        <v>146</v>
      </c>
      <c r="G85" s="7" t="s">
        <v>147</v>
      </c>
      <c r="H85" s="11">
        <v>250000</v>
      </c>
      <c r="I85" s="11">
        <v>149500</v>
      </c>
      <c r="J85" s="62"/>
      <c r="P85" s="138"/>
      <c r="Q85" s="138"/>
      <c r="R85" s="150"/>
      <c r="S85" s="150"/>
      <c r="T85" s="162"/>
      <c r="U85" s="162"/>
    </row>
    <row r="86" spans="1:21" s="44" customFormat="1" ht="64.150000000000006" customHeight="1" x14ac:dyDescent="0.25">
      <c r="A86" s="7"/>
      <c r="B86" s="7"/>
      <c r="C86" s="7"/>
      <c r="D86" s="7"/>
      <c r="E86" s="7" t="s">
        <v>148</v>
      </c>
      <c r="F86" s="7" t="s">
        <v>149</v>
      </c>
      <c r="G86" s="7" t="s">
        <v>150</v>
      </c>
      <c r="H86" s="11">
        <v>200000</v>
      </c>
      <c r="I86" s="11">
        <v>191000</v>
      </c>
      <c r="J86" s="62"/>
      <c r="P86" s="138"/>
      <c r="Q86" s="138"/>
      <c r="R86" s="150"/>
      <c r="S86" s="150"/>
      <c r="T86" s="162"/>
      <c r="U86" s="162"/>
    </row>
    <row r="87" spans="1:21" s="44" customFormat="1" ht="63" customHeight="1" x14ac:dyDescent="0.25">
      <c r="A87" s="7"/>
      <c r="B87" s="7"/>
      <c r="C87" s="7"/>
      <c r="D87" s="7"/>
      <c r="E87" s="7" t="s">
        <v>287</v>
      </c>
      <c r="F87" s="7" t="s">
        <v>63</v>
      </c>
      <c r="G87" s="7" t="s">
        <v>56</v>
      </c>
      <c r="H87" s="11">
        <v>300000</v>
      </c>
      <c r="I87" s="11">
        <v>300000</v>
      </c>
      <c r="J87" s="62"/>
      <c r="P87" s="138"/>
      <c r="Q87" s="138"/>
      <c r="R87" s="150"/>
      <c r="S87" s="150"/>
      <c r="T87" s="162"/>
      <c r="U87" s="162"/>
    </row>
    <row r="88" spans="1:21" s="44" customFormat="1" ht="89.45" customHeight="1" x14ac:dyDescent="0.25">
      <c r="A88" s="7"/>
      <c r="B88" s="7"/>
      <c r="C88" s="7"/>
      <c r="D88" s="7"/>
      <c r="E88" s="7" t="s">
        <v>152</v>
      </c>
      <c r="F88" s="7" t="s">
        <v>153</v>
      </c>
      <c r="G88" s="7" t="s">
        <v>151</v>
      </c>
      <c r="H88" s="11">
        <v>150000</v>
      </c>
      <c r="I88" s="48" t="s">
        <v>51</v>
      </c>
      <c r="J88" s="62" t="s">
        <v>270</v>
      </c>
      <c r="P88" s="138"/>
      <c r="Q88" s="138"/>
      <c r="R88" s="150"/>
      <c r="S88" s="150"/>
      <c r="T88" s="162"/>
      <c r="U88" s="162"/>
    </row>
    <row r="89" spans="1:21" s="44" customFormat="1" ht="52.15" customHeight="1" x14ac:dyDescent="0.25">
      <c r="A89" s="7"/>
      <c r="B89" s="7"/>
      <c r="C89" s="7"/>
      <c r="D89" s="7" t="s">
        <v>154</v>
      </c>
      <c r="E89" s="7" t="s">
        <v>155</v>
      </c>
      <c r="F89" s="7" t="s">
        <v>156</v>
      </c>
      <c r="G89" s="7" t="s">
        <v>288</v>
      </c>
      <c r="H89" s="11">
        <v>150000</v>
      </c>
      <c r="I89" s="48">
        <v>132000</v>
      </c>
      <c r="J89" s="62" t="s">
        <v>289</v>
      </c>
      <c r="P89" s="138"/>
      <c r="Q89" s="138"/>
      <c r="R89" s="150"/>
      <c r="S89" s="150"/>
      <c r="T89" s="162"/>
      <c r="U89" s="162"/>
    </row>
    <row r="90" spans="1:21" s="44" customFormat="1" ht="64.900000000000006" customHeight="1" x14ac:dyDescent="0.25">
      <c r="A90" s="7"/>
      <c r="B90" s="7"/>
      <c r="C90" s="7"/>
      <c r="D90" s="7"/>
      <c r="E90" s="7" t="s">
        <v>290</v>
      </c>
      <c r="F90" s="7" t="s">
        <v>291</v>
      </c>
      <c r="G90" s="7" t="s">
        <v>56</v>
      </c>
      <c r="H90" s="11">
        <v>100000</v>
      </c>
      <c r="I90" s="48" t="s">
        <v>51</v>
      </c>
      <c r="J90" s="62" t="s">
        <v>157</v>
      </c>
      <c r="P90" s="138"/>
      <c r="Q90" s="138"/>
      <c r="R90" s="150"/>
      <c r="S90" s="150"/>
      <c r="T90" s="162"/>
      <c r="U90" s="162"/>
    </row>
    <row r="91" spans="1:21" s="44" customFormat="1" ht="49.9" customHeight="1" x14ac:dyDescent="0.25">
      <c r="A91" s="7"/>
      <c r="B91" s="7"/>
      <c r="C91" s="7"/>
      <c r="D91" s="7" t="s">
        <v>64</v>
      </c>
      <c r="E91" s="7" t="s">
        <v>65</v>
      </c>
      <c r="F91" s="7" t="s">
        <v>66</v>
      </c>
      <c r="G91" s="7" t="s">
        <v>56</v>
      </c>
      <c r="H91" s="11">
        <v>1000000</v>
      </c>
      <c r="I91" s="48">
        <v>708599.4</v>
      </c>
      <c r="J91" s="62"/>
      <c r="P91" s="138"/>
      <c r="Q91" s="138"/>
      <c r="R91" s="150"/>
      <c r="S91" s="150"/>
      <c r="T91" s="162"/>
      <c r="U91" s="162"/>
    </row>
    <row r="92" spans="1:21" s="44" customFormat="1" ht="112.15" customHeight="1" x14ac:dyDescent="0.25">
      <c r="A92" s="7" t="s">
        <v>67</v>
      </c>
      <c r="B92" s="7" t="s">
        <v>68</v>
      </c>
      <c r="C92" s="7" t="s">
        <v>81</v>
      </c>
      <c r="D92" s="7" t="s">
        <v>82</v>
      </c>
      <c r="E92" s="7" t="s">
        <v>158</v>
      </c>
      <c r="F92" s="7" t="s">
        <v>292</v>
      </c>
      <c r="G92" s="7"/>
      <c r="H92" s="11">
        <v>1000000</v>
      </c>
      <c r="I92" s="48"/>
      <c r="J92" s="62" t="s">
        <v>159</v>
      </c>
      <c r="P92" s="138"/>
      <c r="Q92" s="138"/>
      <c r="R92" s="150"/>
      <c r="S92" s="150"/>
      <c r="T92" s="162"/>
      <c r="U92" s="162"/>
    </row>
    <row r="93" spans="1:21" s="44" customFormat="1" ht="81.599999999999994" customHeight="1" x14ac:dyDescent="0.25">
      <c r="A93" s="37"/>
      <c r="B93" s="37"/>
      <c r="C93" s="37"/>
      <c r="D93" s="37" t="s">
        <v>69</v>
      </c>
      <c r="E93" s="37" t="s">
        <v>160</v>
      </c>
      <c r="F93" s="37" t="s">
        <v>70</v>
      </c>
      <c r="G93" s="37" t="s">
        <v>271</v>
      </c>
      <c r="H93" s="52">
        <v>100000</v>
      </c>
      <c r="I93" s="38">
        <v>42000</v>
      </c>
      <c r="J93" s="63" t="s">
        <v>293</v>
      </c>
      <c r="P93" s="138"/>
      <c r="Q93" s="138"/>
      <c r="R93" s="150"/>
      <c r="S93" s="150"/>
      <c r="T93" s="162"/>
      <c r="U93" s="162"/>
    </row>
    <row r="94" spans="1:21" s="44" customFormat="1" ht="72" customHeight="1" x14ac:dyDescent="0.25">
      <c r="A94" s="37"/>
      <c r="B94" s="37"/>
      <c r="C94" s="37"/>
      <c r="D94" s="37"/>
      <c r="E94" s="37" t="s">
        <v>161</v>
      </c>
      <c r="F94" s="37" t="s">
        <v>162</v>
      </c>
      <c r="G94" s="37" t="s">
        <v>294</v>
      </c>
      <c r="H94" s="52">
        <v>300000</v>
      </c>
      <c r="I94" s="38">
        <v>512168.93</v>
      </c>
      <c r="J94" s="63" t="s">
        <v>163</v>
      </c>
      <c r="P94" s="138"/>
      <c r="Q94" s="138"/>
      <c r="R94" s="150"/>
      <c r="S94" s="150"/>
      <c r="T94" s="162"/>
      <c r="U94" s="162"/>
    </row>
    <row r="95" spans="1:21" s="44" customFormat="1" ht="49.15" customHeight="1" x14ac:dyDescent="0.25">
      <c r="A95" s="37"/>
      <c r="B95" s="37"/>
      <c r="C95" s="37"/>
      <c r="D95" s="37"/>
      <c r="E95" s="37" t="s">
        <v>164</v>
      </c>
      <c r="F95" s="37" t="s">
        <v>295</v>
      </c>
      <c r="G95" s="37"/>
      <c r="H95" s="52">
        <v>300000</v>
      </c>
      <c r="I95" s="52"/>
      <c r="J95" s="63" t="s">
        <v>296</v>
      </c>
      <c r="P95" s="138"/>
      <c r="Q95" s="138"/>
      <c r="R95" s="150"/>
      <c r="S95" s="150"/>
      <c r="T95" s="162"/>
      <c r="U95" s="162"/>
    </row>
    <row r="96" spans="1:21" s="44" customFormat="1" ht="60" x14ac:dyDescent="0.25">
      <c r="A96" s="7"/>
      <c r="B96" s="7"/>
      <c r="C96" s="7"/>
      <c r="D96" s="37"/>
      <c r="E96" s="37" t="s">
        <v>165</v>
      </c>
      <c r="F96" s="37" t="s">
        <v>166</v>
      </c>
      <c r="G96" s="37" t="s">
        <v>167</v>
      </c>
      <c r="H96" s="52">
        <v>200000</v>
      </c>
      <c r="I96" s="52">
        <v>191629.6</v>
      </c>
      <c r="J96" s="63"/>
      <c r="P96" s="138"/>
      <c r="Q96" s="138"/>
      <c r="R96" s="150"/>
      <c r="S96" s="150"/>
      <c r="T96" s="162"/>
      <c r="U96" s="162"/>
    </row>
    <row r="97" spans="1:21" s="44" customFormat="1" ht="59.45" customHeight="1" x14ac:dyDescent="0.25">
      <c r="A97" s="37"/>
      <c r="B97" s="37"/>
      <c r="C97" s="37"/>
      <c r="D97" s="37"/>
      <c r="E97" s="37" t="s">
        <v>297</v>
      </c>
      <c r="F97" s="37" t="s">
        <v>168</v>
      </c>
      <c r="G97" s="37" t="s">
        <v>169</v>
      </c>
      <c r="H97" s="52">
        <v>100000</v>
      </c>
      <c r="I97" s="52">
        <v>186750</v>
      </c>
      <c r="J97" s="63" t="s">
        <v>170</v>
      </c>
      <c r="P97" s="138"/>
      <c r="Q97" s="138"/>
      <c r="R97" s="150"/>
      <c r="S97" s="150"/>
      <c r="T97" s="162"/>
      <c r="U97" s="162"/>
    </row>
    <row r="98" spans="1:21" s="44" customFormat="1" ht="65.45" customHeight="1" x14ac:dyDescent="0.25">
      <c r="A98" s="37"/>
      <c r="B98" s="37"/>
      <c r="C98" s="37"/>
      <c r="D98" s="37" t="s">
        <v>71</v>
      </c>
      <c r="E98" s="37" t="s">
        <v>171</v>
      </c>
      <c r="F98" s="37" t="s">
        <v>72</v>
      </c>
      <c r="G98" s="37"/>
      <c r="H98" s="52">
        <v>2000000</v>
      </c>
      <c r="I98" s="38" t="s">
        <v>51</v>
      </c>
      <c r="J98" s="63" t="s">
        <v>172</v>
      </c>
      <c r="P98" s="138"/>
      <c r="Q98" s="138"/>
      <c r="R98" s="150"/>
      <c r="S98" s="150"/>
      <c r="T98" s="162"/>
      <c r="U98" s="162"/>
    </row>
    <row r="99" spans="1:21" s="44" customFormat="1" ht="72" customHeight="1" x14ac:dyDescent="0.25">
      <c r="A99" s="37"/>
      <c r="B99" s="37"/>
      <c r="C99" s="37"/>
      <c r="D99" s="37" t="s">
        <v>173</v>
      </c>
      <c r="E99" s="37" t="s">
        <v>298</v>
      </c>
      <c r="F99" s="37" t="s">
        <v>174</v>
      </c>
      <c r="G99" s="37" t="s">
        <v>175</v>
      </c>
      <c r="H99" s="52">
        <v>200000</v>
      </c>
      <c r="I99" s="38">
        <v>216000</v>
      </c>
      <c r="J99" s="63"/>
      <c r="P99" s="138"/>
      <c r="Q99" s="138"/>
      <c r="R99" s="150"/>
      <c r="S99" s="150"/>
      <c r="T99" s="162"/>
      <c r="U99" s="162"/>
    </row>
    <row r="100" spans="1:21" x14ac:dyDescent="0.25">
      <c r="A100" s="20" t="s">
        <v>17</v>
      </c>
      <c r="B100" s="21"/>
      <c r="C100" s="21"/>
      <c r="D100" s="21"/>
      <c r="E100" s="21"/>
      <c r="F100" s="21"/>
      <c r="G100" s="21"/>
      <c r="H100" s="21"/>
      <c r="I100" s="21"/>
      <c r="J100" s="21"/>
      <c r="K100" s="18"/>
    </row>
    <row r="101" spans="1:21" x14ac:dyDescent="0.25">
      <c r="A101" s="17" t="s">
        <v>18</v>
      </c>
      <c r="B101" s="12"/>
      <c r="C101" s="12"/>
      <c r="D101" s="12"/>
      <c r="E101" s="12"/>
      <c r="F101" s="12"/>
      <c r="G101" s="12"/>
      <c r="H101" s="12"/>
      <c r="I101" s="12"/>
      <c r="J101" s="12"/>
      <c r="K101" s="18"/>
    </row>
    <row r="102" spans="1:21" s="15" customFormat="1" x14ac:dyDescent="0.25">
      <c r="A102" s="16" t="s">
        <v>22</v>
      </c>
      <c r="B102" s="14"/>
      <c r="C102" s="14"/>
      <c r="D102" s="14"/>
      <c r="E102" s="14"/>
      <c r="F102" s="14"/>
      <c r="G102" s="14"/>
      <c r="H102" s="40">
        <f>SUM(H82:H101)</f>
        <v>6900000</v>
      </c>
      <c r="I102" s="40">
        <f>SUM(I82:I101)</f>
        <v>3488024.68</v>
      </c>
      <c r="J102" s="40"/>
      <c r="K102" s="19"/>
      <c r="P102" s="132">
        <f>H102</f>
        <v>6900000</v>
      </c>
      <c r="Q102" s="132">
        <f>I102</f>
        <v>3488024.68</v>
      </c>
      <c r="R102" s="143"/>
      <c r="S102" s="143"/>
      <c r="T102" s="156"/>
      <c r="U102" s="156"/>
    </row>
    <row r="103" spans="1:21" s="18" customFormat="1" ht="12" x14ac:dyDescent="0.2">
      <c r="A103" s="113" t="s">
        <v>24</v>
      </c>
      <c r="B103" s="114"/>
      <c r="C103" s="114"/>
      <c r="D103" s="114"/>
      <c r="E103" s="114"/>
      <c r="F103" s="114"/>
      <c r="G103" s="114"/>
      <c r="H103" s="114"/>
      <c r="I103" s="114"/>
      <c r="J103" s="115"/>
      <c r="P103" s="19"/>
      <c r="Q103" s="19"/>
      <c r="R103" s="153"/>
      <c r="S103" s="153"/>
      <c r="T103" s="165"/>
      <c r="U103" s="165"/>
    </row>
    <row r="104" spans="1:21" s="44" customFormat="1" ht="14.45" customHeight="1" x14ac:dyDescent="0.25">
      <c r="A104" s="110" t="s">
        <v>11</v>
      </c>
      <c r="B104" s="111"/>
      <c r="C104" s="111"/>
      <c r="D104" s="111"/>
      <c r="E104" s="111"/>
      <c r="F104" s="111"/>
      <c r="G104" s="111"/>
      <c r="H104" s="111"/>
      <c r="I104" s="111"/>
      <c r="J104" s="112"/>
      <c r="P104" s="138"/>
      <c r="Q104" s="138"/>
      <c r="R104" s="150"/>
      <c r="S104" s="150"/>
      <c r="T104" s="162"/>
      <c r="U104" s="162"/>
    </row>
    <row r="105" spans="1:21" s="10" customFormat="1" ht="237.6" customHeight="1" x14ac:dyDescent="0.25">
      <c r="A105" s="7" t="s">
        <v>117</v>
      </c>
      <c r="B105" s="7" t="s">
        <v>110</v>
      </c>
      <c r="C105" s="7" t="s">
        <v>111</v>
      </c>
      <c r="D105" s="7" t="s">
        <v>119</v>
      </c>
      <c r="E105" s="7" t="s">
        <v>299</v>
      </c>
      <c r="F105" s="7" t="s">
        <v>112</v>
      </c>
      <c r="G105" s="59" t="s">
        <v>142</v>
      </c>
      <c r="H105" s="11">
        <v>34000000</v>
      </c>
      <c r="I105" s="51">
        <v>32741000</v>
      </c>
      <c r="J105" s="11">
        <v>1259000</v>
      </c>
      <c r="P105" s="141"/>
      <c r="Q105" s="141"/>
      <c r="R105" s="154"/>
      <c r="S105" s="154"/>
      <c r="T105" s="166"/>
      <c r="U105" s="166"/>
    </row>
    <row r="106" spans="1:21" s="10" customFormat="1" ht="131.44999999999999" customHeight="1" x14ac:dyDescent="0.25">
      <c r="A106" s="7" t="s">
        <v>118</v>
      </c>
      <c r="B106" s="7" t="s">
        <v>113</v>
      </c>
      <c r="C106" s="7" t="s">
        <v>114</v>
      </c>
      <c r="D106" s="7" t="s">
        <v>120</v>
      </c>
      <c r="E106" s="7" t="s">
        <v>115</v>
      </c>
      <c r="F106" s="7" t="s">
        <v>116</v>
      </c>
      <c r="G106" s="7">
        <v>0</v>
      </c>
      <c r="H106" s="51">
        <v>1000000</v>
      </c>
      <c r="I106" s="51">
        <v>750000</v>
      </c>
      <c r="J106" s="59" t="s">
        <v>300</v>
      </c>
      <c r="P106" s="141"/>
      <c r="Q106" s="141"/>
      <c r="R106" s="154"/>
      <c r="S106" s="154"/>
      <c r="T106" s="166"/>
      <c r="U106" s="166"/>
    </row>
    <row r="107" spans="1:21" s="10" customFormat="1" ht="268.14999999999998" customHeight="1" x14ac:dyDescent="0.25">
      <c r="A107" s="7" t="s">
        <v>121</v>
      </c>
      <c r="B107" s="7" t="s">
        <v>122</v>
      </c>
      <c r="C107" s="59" t="s">
        <v>301</v>
      </c>
      <c r="D107" s="7" t="s">
        <v>123</v>
      </c>
      <c r="E107" s="7" t="s">
        <v>124</v>
      </c>
      <c r="F107" s="7" t="s">
        <v>125</v>
      </c>
      <c r="G107" s="85" t="s">
        <v>302</v>
      </c>
      <c r="H107" s="51">
        <v>52616450</v>
      </c>
      <c r="I107" s="51">
        <v>52035808.75</v>
      </c>
      <c r="J107" s="96">
        <v>580641.25</v>
      </c>
      <c r="P107" s="141"/>
      <c r="Q107" s="141"/>
      <c r="R107" s="154"/>
      <c r="S107" s="154"/>
      <c r="T107" s="166"/>
      <c r="U107" s="166"/>
    </row>
    <row r="108" spans="1:21" s="18" customFormat="1" ht="12" x14ac:dyDescent="0.2">
      <c r="A108" s="20" t="s">
        <v>17</v>
      </c>
      <c r="B108" s="21"/>
      <c r="C108" s="21"/>
      <c r="D108" s="21"/>
      <c r="E108" s="21"/>
      <c r="F108" s="21"/>
      <c r="G108" s="21"/>
      <c r="H108" s="21"/>
      <c r="I108" s="21"/>
      <c r="J108" s="21"/>
      <c r="P108" s="19"/>
      <c r="Q108" s="19"/>
      <c r="R108" s="153"/>
      <c r="S108" s="153"/>
      <c r="T108" s="165"/>
      <c r="U108" s="165"/>
    </row>
    <row r="109" spans="1:21" s="18" customFormat="1" ht="12" x14ac:dyDescent="0.2">
      <c r="A109" s="17" t="s">
        <v>18</v>
      </c>
      <c r="B109" s="12"/>
      <c r="C109" s="12"/>
      <c r="D109" s="12"/>
      <c r="E109" s="12"/>
      <c r="F109" s="12"/>
      <c r="G109" s="12"/>
      <c r="H109" s="12"/>
      <c r="I109" s="12"/>
      <c r="J109" s="12"/>
      <c r="P109" s="19"/>
      <c r="Q109" s="19"/>
      <c r="R109" s="153"/>
      <c r="S109" s="153"/>
      <c r="T109" s="165"/>
      <c r="U109" s="165"/>
    </row>
    <row r="110" spans="1:21" s="18" customFormat="1" ht="12" x14ac:dyDescent="0.2">
      <c r="A110" s="16" t="s">
        <v>22</v>
      </c>
      <c r="B110" s="14"/>
      <c r="C110" s="14"/>
      <c r="D110" s="14"/>
      <c r="E110" s="14"/>
      <c r="F110" s="14"/>
      <c r="G110" s="14"/>
      <c r="H110" s="50">
        <v>87616450</v>
      </c>
      <c r="I110" s="68">
        <f>SUM(I105:I109)</f>
        <v>85526808.75</v>
      </c>
      <c r="J110" s="14"/>
      <c r="P110" s="173">
        <f>H110</f>
        <v>87616450</v>
      </c>
      <c r="Q110" s="173">
        <f>I110</f>
        <v>85526808.75</v>
      </c>
      <c r="R110" s="153"/>
      <c r="S110" s="153"/>
      <c r="T110" s="165"/>
      <c r="U110" s="165"/>
    </row>
    <row r="111" spans="1:21" s="18" customFormat="1" ht="12" x14ac:dyDescent="0.2">
      <c r="A111" s="113" t="s">
        <v>25</v>
      </c>
      <c r="B111" s="114"/>
      <c r="C111" s="114"/>
      <c r="D111" s="114"/>
      <c r="E111" s="114"/>
      <c r="F111" s="114"/>
      <c r="G111" s="114"/>
      <c r="H111" s="114"/>
      <c r="I111" s="114"/>
      <c r="J111" s="115"/>
      <c r="P111" s="19"/>
      <c r="Q111" s="19"/>
      <c r="R111" s="153"/>
      <c r="S111" s="153"/>
      <c r="T111" s="165"/>
      <c r="U111" s="165"/>
    </row>
    <row r="112" spans="1:21" s="18" customFormat="1" ht="12" x14ac:dyDescent="0.2">
      <c r="A112" s="29" t="s">
        <v>39</v>
      </c>
      <c r="B112" s="22"/>
      <c r="C112" s="22"/>
      <c r="D112" s="22"/>
      <c r="E112" s="22"/>
      <c r="F112" s="22"/>
      <c r="G112" s="22"/>
      <c r="H112" s="22"/>
      <c r="I112" s="22"/>
      <c r="J112" s="22"/>
      <c r="P112" s="19"/>
      <c r="Q112" s="19"/>
      <c r="R112" s="153"/>
      <c r="S112" s="153"/>
      <c r="T112" s="165"/>
      <c r="U112" s="165"/>
    </row>
    <row r="113" spans="1:21" s="10" customFormat="1" ht="96.6" customHeight="1" x14ac:dyDescent="0.25">
      <c r="A113" s="7" t="s">
        <v>40</v>
      </c>
      <c r="B113" s="30"/>
      <c r="C113" s="30"/>
      <c r="D113" s="7" t="s">
        <v>41</v>
      </c>
      <c r="E113" s="31" t="s">
        <v>42</v>
      </c>
      <c r="F113" s="9" t="s">
        <v>43</v>
      </c>
      <c r="G113" s="30"/>
      <c r="H113" s="125" t="s">
        <v>140</v>
      </c>
      <c r="I113" s="73">
        <v>154415652.90000001</v>
      </c>
      <c r="J113" s="119" t="s">
        <v>139</v>
      </c>
      <c r="P113" s="141"/>
      <c r="Q113" s="141"/>
      <c r="R113" s="154"/>
      <c r="S113" s="154"/>
      <c r="T113" s="166"/>
      <c r="U113" s="166"/>
    </row>
    <row r="114" spans="1:21" s="10" customFormat="1" ht="211.9" customHeight="1" x14ac:dyDescent="0.25">
      <c r="A114" s="30"/>
      <c r="B114" s="30"/>
      <c r="C114" s="30"/>
      <c r="D114" s="30"/>
      <c r="E114" s="31" t="s">
        <v>44</v>
      </c>
      <c r="F114" s="9" t="s">
        <v>45</v>
      </c>
      <c r="G114" s="30"/>
      <c r="H114" s="126"/>
      <c r="I114" s="72">
        <v>13695888</v>
      </c>
      <c r="J114" s="120"/>
      <c r="P114" s="141"/>
      <c r="Q114" s="141"/>
      <c r="R114" s="154"/>
      <c r="S114" s="154"/>
      <c r="T114" s="166"/>
      <c r="U114" s="166"/>
    </row>
    <row r="115" spans="1:21" s="10" customFormat="1" ht="17.45" customHeight="1" x14ac:dyDescent="0.25">
      <c r="A115" s="23" t="s">
        <v>49</v>
      </c>
      <c r="B115" s="33"/>
      <c r="C115" s="33"/>
      <c r="D115" s="33"/>
      <c r="E115" s="34"/>
      <c r="F115" s="35"/>
      <c r="G115" s="33"/>
      <c r="H115" s="36">
        <v>206455529</v>
      </c>
      <c r="I115" s="36">
        <f>SUM(I113:I114)</f>
        <v>168111540.90000001</v>
      </c>
      <c r="J115" s="121"/>
      <c r="P115" s="141"/>
      <c r="Q115" s="141"/>
      <c r="R115" s="154"/>
      <c r="S115" s="154"/>
      <c r="T115" s="166"/>
      <c r="U115" s="166"/>
    </row>
    <row r="116" spans="1:21" s="10" customFormat="1" ht="68.45" customHeight="1" x14ac:dyDescent="0.25">
      <c r="A116" s="37" t="s">
        <v>46</v>
      </c>
      <c r="B116" s="33"/>
      <c r="C116" s="33"/>
      <c r="D116" s="35" t="s">
        <v>47</v>
      </c>
      <c r="E116" s="31" t="s">
        <v>48</v>
      </c>
      <c r="F116" s="35" t="s">
        <v>141</v>
      </c>
      <c r="G116" s="33"/>
      <c r="H116" s="38">
        <v>1000000</v>
      </c>
      <c r="I116" s="74">
        <v>821136.8</v>
      </c>
      <c r="J116" s="119" t="s">
        <v>199</v>
      </c>
      <c r="P116" s="141"/>
      <c r="Q116" s="141"/>
      <c r="R116" s="154"/>
      <c r="S116" s="154"/>
      <c r="T116" s="166"/>
      <c r="U116" s="166"/>
    </row>
    <row r="117" spans="1:21" s="10" customFormat="1" ht="12" x14ac:dyDescent="0.25">
      <c r="A117" s="23" t="s">
        <v>49</v>
      </c>
      <c r="B117" s="33"/>
      <c r="C117" s="33"/>
      <c r="D117" s="35"/>
      <c r="E117" s="34"/>
      <c r="F117" s="35"/>
      <c r="G117" s="33"/>
      <c r="H117" s="39">
        <v>1000000</v>
      </c>
      <c r="I117" s="36">
        <f>SUM(I116)</f>
        <v>821136.8</v>
      </c>
      <c r="J117" s="121"/>
      <c r="P117" s="141"/>
      <c r="Q117" s="141"/>
      <c r="R117" s="154"/>
      <c r="S117" s="154"/>
      <c r="T117" s="166"/>
      <c r="U117" s="166"/>
    </row>
    <row r="118" spans="1:21" s="18" customFormat="1" ht="12" x14ac:dyDescent="0.2">
      <c r="A118" s="20" t="s">
        <v>17</v>
      </c>
      <c r="B118" s="21"/>
      <c r="C118" s="21"/>
      <c r="D118" s="21"/>
      <c r="E118" s="21"/>
      <c r="F118" s="21"/>
      <c r="G118" s="21"/>
      <c r="H118" s="20"/>
      <c r="I118" s="20"/>
      <c r="J118" s="21"/>
      <c r="P118" s="19"/>
      <c r="Q118" s="19"/>
      <c r="R118" s="153"/>
      <c r="S118" s="153"/>
      <c r="T118" s="165"/>
      <c r="U118" s="165"/>
    </row>
    <row r="119" spans="1:21" x14ac:dyDescent="0.25">
      <c r="A119" s="17" t="s">
        <v>18</v>
      </c>
      <c r="B119" s="12"/>
      <c r="C119" s="12"/>
      <c r="D119" s="12"/>
      <c r="E119" s="12"/>
      <c r="F119" s="12"/>
      <c r="G119" s="12"/>
      <c r="H119" s="12"/>
      <c r="I119" s="75"/>
      <c r="J119" s="12"/>
    </row>
    <row r="120" spans="1:21" x14ac:dyDescent="0.25">
      <c r="A120" s="16" t="s">
        <v>22</v>
      </c>
      <c r="B120" s="14"/>
      <c r="C120" s="14"/>
      <c r="D120" s="14"/>
      <c r="E120" s="14"/>
      <c r="F120" s="14"/>
      <c r="G120" s="14"/>
      <c r="H120" s="40">
        <f>H115+H117</f>
        <v>207455529</v>
      </c>
      <c r="I120" s="40">
        <f>I115+I117</f>
        <v>168932677.70000002</v>
      </c>
      <c r="J120" s="14"/>
      <c r="T120" s="169">
        <f>H120</f>
        <v>207455529</v>
      </c>
      <c r="U120" s="169">
        <f>I120</f>
        <v>168932677.70000002</v>
      </c>
    </row>
    <row r="121" spans="1:21" s="27" customFormat="1" x14ac:dyDescent="0.25">
      <c r="A121" s="28" t="s">
        <v>38</v>
      </c>
      <c r="B121" s="26"/>
      <c r="C121" s="26"/>
      <c r="D121" s="26"/>
      <c r="E121" s="26"/>
      <c r="F121" s="26"/>
      <c r="G121" s="26"/>
      <c r="H121" s="70">
        <v>357884468.75999999</v>
      </c>
      <c r="I121" s="70">
        <v>270933091.88999999</v>
      </c>
      <c r="J121" s="26"/>
      <c r="P121" s="15"/>
      <c r="Q121" s="15"/>
      <c r="R121" s="143"/>
      <c r="S121" s="143"/>
      <c r="T121" s="156"/>
      <c r="U121" s="156"/>
    </row>
    <row r="122" spans="1:21" x14ac:dyDescent="0.25">
      <c r="J122"/>
      <c r="P122" s="168">
        <f>SUM(P8:P120)</f>
        <v>149728939.75999999</v>
      </c>
      <c r="Q122" s="168">
        <f>SUM(Q8:Q120)</f>
        <v>101300414.19</v>
      </c>
      <c r="R122" s="174">
        <f>SUM(R8:R120)</f>
        <v>700000</v>
      </c>
      <c r="S122" s="174">
        <f>SUM(S8:S120)</f>
        <v>700000</v>
      </c>
      <c r="T122" s="170">
        <f>SUM(T8:T120)</f>
        <v>207455529</v>
      </c>
      <c r="U122" s="170">
        <f>SUM(U8:U120)</f>
        <v>168932677.70000002</v>
      </c>
    </row>
    <row r="123" spans="1:21" s="18" customFormat="1" ht="12" x14ac:dyDescent="0.2">
      <c r="A123" s="18" t="s">
        <v>26</v>
      </c>
      <c r="H123" s="171">
        <f>P122+R122+T122</f>
        <v>357884468.75999999</v>
      </c>
      <c r="I123" s="171">
        <f>Q122+S122+U122</f>
        <v>270933091.88999999</v>
      </c>
      <c r="P123" s="19"/>
      <c r="Q123" s="19"/>
      <c r="R123" s="153"/>
      <c r="S123" s="153"/>
      <c r="T123" s="165"/>
      <c r="U123" s="165"/>
    </row>
    <row r="124" spans="1:21" x14ac:dyDescent="0.25">
      <c r="J124"/>
    </row>
    <row r="125" spans="1:21" s="24" customFormat="1" ht="12.75" x14ac:dyDescent="0.2">
      <c r="A125" s="18" t="s">
        <v>267</v>
      </c>
      <c r="D125" s="24" t="s">
        <v>30</v>
      </c>
      <c r="F125" s="24" t="s">
        <v>34</v>
      </c>
      <c r="H125" s="172">
        <f>H121-H123</f>
        <v>0</v>
      </c>
      <c r="I125" s="18" t="s">
        <v>375</v>
      </c>
      <c r="P125" s="142"/>
      <c r="Q125" s="142"/>
      <c r="R125" s="155"/>
      <c r="S125" s="155"/>
      <c r="T125" s="167"/>
      <c r="U125" s="167"/>
    </row>
    <row r="126" spans="1:21" s="24" customFormat="1" ht="12.75" x14ac:dyDescent="0.2">
      <c r="P126" s="142"/>
      <c r="Q126" s="142"/>
      <c r="R126" s="155"/>
      <c r="S126" s="155"/>
      <c r="T126" s="167"/>
      <c r="U126" s="167"/>
    </row>
    <row r="127" spans="1:21" s="24" customFormat="1" ht="12.75" x14ac:dyDescent="0.2">
      <c r="A127" s="25" t="s">
        <v>27</v>
      </c>
      <c r="D127" s="25" t="s">
        <v>31</v>
      </c>
      <c r="F127" s="25" t="s">
        <v>35</v>
      </c>
      <c r="P127" s="142"/>
      <c r="Q127" s="142"/>
      <c r="R127" s="155"/>
      <c r="S127" s="155"/>
      <c r="T127" s="167"/>
      <c r="U127" s="167"/>
    </row>
    <row r="128" spans="1:21" s="24" customFormat="1" ht="12.75" x14ac:dyDescent="0.2">
      <c r="A128" s="18" t="s">
        <v>28</v>
      </c>
      <c r="D128" s="18" t="s">
        <v>32</v>
      </c>
      <c r="F128" s="18" t="s">
        <v>36</v>
      </c>
      <c r="P128" s="142"/>
      <c r="Q128" s="142"/>
      <c r="R128" s="155"/>
      <c r="S128" s="155"/>
      <c r="T128" s="167"/>
      <c r="U128" s="167"/>
    </row>
    <row r="129" spans="1:21" s="24" customFormat="1" ht="12.75" x14ac:dyDescent="0.2">
      <c r="A129" s="18" t="s">
        <v>29</v>
      </c>
      <c r="D129" s="18" t="s">
        <v>33</v>
      </c>
      <c r="F129" s="18" t="s">
        <v>1</v>
      </c>
      <c r="I129" s="69"/>
      <c r="P129" s="142"/>
      <c r="Q129" s="142"/>
      <c r="R129" s="155"/>
      <c r="S129" s="155"/>
      <c r="T129" s="167"/>
      <c r="U129" s="167"/>
    </row>
    <row r="130" spans="1:21" s="24" customFormat="1" ht="12.75" x14ac:dyDescent="0.2">
      <c r="F130" s="18" t="s">
        <v>37</v>
      </c>
      <c r="P130" s="142"/>
      <c r="Q130" s="142"/>
      <c r="R130" s="155"/>
      <c r="S130" s="155"/>
      <c r="T130" s="167"/>
      <c r="U130" s="167"/>
    </row>
    <row r="131" spans="1:21" s="24" customFormat="1" ht="12.75" x14ac:dyDescent="0.2">
      <c r="F131" s="18"/>
      <c r="P131" s="142"/>
      <c r="Q131" s="142"/>
      <c r="R131" s="155"/>
      <c r="S131" s="155"/>
      <c r="T131" s="167"/>
      <c r="U131" s="167"/>
    </row>
    <row r="132" spans="1:21" x14ac:dyDescent="0.25">
      <c r="J132"/>
    </row>
    <row r="133" spans="1:21" x14ac:dyDescent="0.25">
      <c r="D133" s="103" t="s">
        <v>351</v>
      </c>
      <c r="E133" s="103"/>
      <c r="J133"/>
    </row>
    <row r="134" spans="1:21" x14ac:dyDescent="0.25">
      <c r="B134" s="81" t="s">
        <v>280</v>
      </c>
      <c r="C134" t="s">
        <v>281</v>
      </c>
      <c r="D134" t="s">
        <v>349</v>
      </c>
      <c r="E134" t="s">
        <v>350</v>
      </c>
      <c r="J134"/>
    </row>
    <row r="135" spans="1:21" ht="18.75" x14ac:dyDescent="0.25">
      <c r="A135" s="82" t="s">
        <v>272</v>
      </c>
      <c r="B135" s="97">
        <v>45714100</v>
      </c>
      <c r="C135" s="97">
        <v>3856111</v>
      </c>
      <c r="D135" s="83"/>
      <c r="E135" s="83"/>
      <c r="J135"/>
    </row>
    <row r="136" spans="1:21" ht="18.75" x14ac:dyDescent="0.3">
      <c r="A136" s="82" t="s">
        <v>273</v>
      </c>
      <c r="B136" s="98">
        <v>150000</v>
      </c>
      <c r="C136" s="98">
        <v>150000</v>
      </c>
      <c r="D136" s="83"/>
      <c r="E136" s="83"/>
      <c r="G136" s="104">
        <v>150000</v>
      </c>
      <c r="H136" s="105"/>
      <c r="J136"/>
    </row>
    <row r="137" spans="1:21" ht="18.75" x14ac:dyDescent="0.3">
      <c r="A137" s="82" t="s">
        <v>274</v>
      </c>
      <c r="B137" s="98">
        <v>700000</v>
      </c>
      <c r="C137" s="98">
        <v>700000</v>
      </c>
      <c r="D137" s="83"/>
      <c r="E137" s="83"/>
      <c r="G137" s="104"/>
      <c r="H137" s="105"/>
      <c r="J137"/>
    </row>
    <row r="138" spans="1:21" ht="18.75" x14ac:dyDescent="0.25">
      <c r="A138" s="82" t="s">
        <v>275</v>
      </c>
      <c r="B138" s="99">
        <v>1519500</v>
      </c>
      <c r="C138" s="97">
        <v>450580</v>
      </c>
      <c r="D138" s="83"/>
      <c r="E138" s="83"/>
      <c r="G138" s="104">
        <v>450580</v>
      </c>
      <c r="H138" s="105"/>
      <c r="J138"/>
    </row>
    <row r="139" spans="1:21" ht="18.75" x14ac:dyDescent="0.25">
      <c r="A139" s="82" t="s">
        <v>276</v>
      </c>
      <c r="B139" s="97">
        <v>7828889.7599999998</v>
      </c>
      <c r="C139" s="99">
        <v>7828889.7599999998</v>
      </c>
      <c r="D139" s="83"/>
      <c r="E139" s="83"/>
      <c r="G139" s="104">
        <v>7828889.7599999998</v>
      </c>
      <c r="H139" s="105"/>
      <c r="J139"/>
    </row>
    <row r="140" spans="1:21" ht="18.75" x14ac:dyDescent="0.25">
      <c r="A140" s="82" t="s">
        <v>277</v>
      </c>
      <c r="B140" s="99">
        <v>6900000</v>
      </c>
      <c r="C140" s="99">
        <v>3488024.68</v>
      </c>
      <c r="D140" s="83"/>
      <c r="E140" s="83"/>
      <c r="G140" s="104">
        <v>3488024.68</v>
      </c>
      <c r="H140" s="105"/>
    </row>
    <row r="141" spans="1:21" ht="18.75" x14ac:dyDescent="0.25">
      <c r="A141" s="82" t="s">
        <v>278</v>
      </c>
      <c r="B141" s="97">
        <v>87616450</v>
      </c>
      <c r="C141" s="100">
        <v>85526808.75</v>
      </c>
      <c r="D141" s="83"/>
      <c r="E141" s="83"/>
      <c r="G141" s="104">
        <v>85526808.75</v>
      </c>
      <c r="H141" s="105"/>
    </row>
    <row r="142" spans="1:21" ht="18.75" x14ac:dyDescent="0.3">
      <c r="A142" s="82" t="s">
        <v>279</v>
      </c>
      <c r="B142" s="98">
        <v>207455529</v>
      </c>
      <c r="C142" s="98">
        <v>168932677.69999999</v>
      </c>
      <c r="D142" s="83"/>
      <c r="E142" s="83"/>
      <c r="G142" s="104">
        <f>SUM(G136:G141)</f>
        <v>97444303.189999998</v>
      </c>
      <c r="H142" s="105"/>
    </row>
    <row r="143" spans="1:21" ht="18.75" x14ac:dyDescent="0.3">
      <c r="A143" s="82" t="s">
        <v>20</v>
      </c>
      <c r="B143" s="98">
        <f>SUM(B135:B142)</f>
        <v>357884468.75999999</v>
      </c>
      <c r="C143" s="101">
        <f>SUM(C135:C142)</f>
        <v>270933091.88999999</v>
      </c>
      <c r="D143" s="83">
        <f>B143-C143</f>
        <v>86951376.870000005</v>
      </c>
      <c r="E143" s="84">
        <f>C143/B143</f>
        <v>0.75704065289206435</v>
      </c>
    </row>
    <row r="144" spans="1:21" ht="18.75" x14ac:dyDescent="0.3">
      <c r="B144" s="102"/>
      <c r="C144" s="102"/>
    </row>
    <row r="147" spans="3:4" x14ac:dyDescent="0.25">
      <c r="C147" s="94"/>
      <c r="D147" s="94"/>
    </row>
  </sheetData>
  <mergeCells count="28">
    <mergeCell ref="A1:J1"/>
    <mergeCell ref="A2:J2"/>
    <mergeCell ref="A3:J3"/>
    <mergeCell ref="A7:J7"/>
    <mergeCell ref="A8:J8"/>
    <mergeCell ref="A111:J111"/>
    <mergeCell ref="J113:J115"/>
    <mergeCell ref="J116:J117"/>
    <mergeCell ref="A81:J81"/>
    <mergeCell ref="A69:J69"/>
    <mergeCell ref="A80:J80"/>
    <mergeCell ref="H113:H114"/>
    <mergeCell ref="A12:J12"/>
    <mergeCell ref="A20:J20"/>
    <mergeCell ref="A31:J31"/>
    <mergeCell ref="A104:J104"/>
    <mergeCell ref="A103:J103"/>
    <mergeCell ref="A45:J45"/>
    <mergeCell ref="A55:J55"/>
    <mergeCell ref="A40:J40"/>
    <mergeCell ref="D133:E133"/>
    <mergeCell ref="G137:H137"/>
    <mergeCell ref="G136:H136"/>
    <mergeCell ref="G142:H142"/>
    <mergeCell ref="G141:H141"/>
    <mergeCell ref="G140:H140"/>
    <mergeCell ref="G139:H139"/>
    <mergeCell ref="G138:H138"/>
  </mergeCells>
  <pageMargins left="0.11811023622047245" right="0.11811023622047245" top="0.55118110236220474" bottom="0" header="0" footer="0"/>
  <pageSetup paperSize="10000" scale="58" fitToHeight="0" orientation="landscape" horizontalDpi="360" verticalDpi="360" r:id="rId1"/>
  <headerFooter>
    <oddFooter>&amp;CPage &amp;P of &amp;N</oddFooter>
  </headerFooter>
  <rowBreaks count="12" manualBreakCount="12">
    <brk id="21" max="20" man="1"/>
    <brk id="34" max="20" man="1"/>
    <brk id="44" max="20" man="1"/>
    <brk id="54" max="20" man="1"/>
    <brk id="59" max="20" man="1"/>
    <brk id="63" max="20" man="1"/>
    <brk id="73" max="20" man="1"/>
    <brk id="83" max="20" man="1"/>
    <brk id="90" max="20" man="1"/>
    <brk id="97" max="20" man="1"/>
    <brk id="107" max="20" man="1"/>
    <brk id="11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PBO PC4</cp:lastModifiedBy>
  <cp:lastPrinted>2024-02-29T05:02:13Z</cp:lastPrinted>
  <dcterms:created xsi:type="dcterms:W3CDTF">2023-01-04T03:32:03Z</dcterms:created>
  <dcterms:modified xsi:type="dcterms:W3CDTF">2024-05-28T02:42:02Z</dcterms:modified>
</cp:coreProperties>
</file>